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csd-my.sharepoint.com/personal/e20212927_dekalbschoolsga_org/Documents/Desktop/"/>
    </mc:Choice>
  </mc:AlternateContent>
  <xr:revisionPtr revIDLastSave="62" documentId="8_{7704395A-C88A-4C81-A99F-3A7F081671E9}" xr6:coauthVersionLast="47" xr6:coauthVersionMax="47" xr10:uidLastSave="{B98A13DD-DAD4-437C-8E04-525566CBFF25}"/>
  <bookViews>
    <workbookView xWindow="-120" yWindow="-120" windowWidth="20730" windowHeight="11160" xr2:uid="{259C3B71-1DB4-4FE4-88F0-9E17C04DDCBD}"/>
  </bookViews>
  <sheets>
    <sheet name="PY to CY Comparison Graph" sheetId="3" r:id="rId1"/>
    <sheet name="PY Comparison Tables"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 l="1"/>
  <c r="C19" i="1" l="1"/>
  <c r="C18" i="1"/>
  <c r="D18" i="1" s="1"/>
  <c r="C17" i="1"/>
  <c r="D17" i="1" s="1"/>
  <c r="C16" i="1"/>
  <c r="D16" i="1" s="1"/>
  <c r="D9" i="1"/>
  <c r="D8" i="1"/>
  <c r="D7" i="1"/>
  <c r="B20" i="1"/>
  <c r="B10" i="1"/>
  <c r="C10" i="1" l="1"/>
  <c r="D10" i="1" s="1"/>
  <c r="D19" i="1" l="1"/>
  <c r="C20" i="1"/>
  <c r="D20" i="1" l="1"/>
</calcChain>
</file>

<file path=xl/sharedStrings.xml><?xml version="1.0" encoding="utf-8"?>
<sst xmlns="http://schemas.openxmlformats.org/spreadsheetml/2006/main" count="25" uniqueCount="19">
  <si>
    <t>Difference</t>
  </si>
  <si>
    <t>State Revenue</t>
  </si>
  <si>
    <t>Local Revenue</t>
  </si>
  <si>
    <t>Other Revenue</t>
  </si>
  <si>
    <t>Total Revenue</t>
  </si>
  <si>
    <t>Instruction</t>
  </si>
  <si>
    <t>Pupil Services</t>
  </si>
  <si>
    <t>Maintenance and Operation</t>
  </si>
  <si>
    <t>Other Functions</t>
  </si>
  <si>
    <t>Total Expenditures</t>
  </si>
  <si>
    <t xml:space="preserve">Revenues: </t>
  </si>
  <si>
    <t xml:space="preserve">Expenditures: </t>
  </si>
  <si>
    <t>DEKALB COUNTY BOARD OF EDUCATION</t>
  </si>
  <si>
    <t>GENERAL FUND - PRIOR YEAR COMPARISON</t>
  </si>
  <si>
    <t>Description</t>
  </si>
  <si>
    <t>GENERAL FUND - PRIOR YEAR COMPARISON CHARTS</t>
  </si>
  <si>
    <t>FY22 - Prior Fiscal Year</t>
  </si>
  <si>
    <t>FY23 - Current Fiscal Year</t>
  </si>
  <si>
    <t>March - 03/31/2023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</si>
</sst>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0"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color theme="1"/>
      <name val="Calibri"/>
      <family val="2"/>
    </font>
    <font>
      <sz val="11"/>
      <color rgb="FF000000"/>
      <name val="Calibri"/>
      <family val="2"/>
      <scheme val="minor"/>
    </font>
    <font>
      <sz val="11"/>
      <color theme="1"/>
      <name val="Calibri"/>
      <family val="2"/>
    </font>
    <font>
      <i/>
      <sz val="11"/>
      <color theme="1"/>
      <name val="Calibri"/>
      <family val="2"/>
      <scheme val="minor"/>
    </font>
    <font>
      <i/>
      <sz val="14"/>
      <color theme="1"/>
      <name val="Calibri"/>
      <family val="2"/>
      <scheme val="minor"/>
    </font>
    <font>
      <sz val="12"/>
      <color theme="1"/>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38">
    <xf numFmtId="0" fontId="0" fillId="0" borderId="0" xfId="0"/>
    <xf numFmtId="0" fontId="0" fillId="0" borderId="0" xfId="0" applyAlignment="1">
      <alignment horizontal="center"/>
    </xf>
    <xf numFmtId="38" fontId="0" fillId="0" borderId="1" xfId="0" applyNumberFormat="1" applyBorder="1"/>
    <xf numFmtId="0" fontId="0" fillId="0" borderId="3" xfId="0" applyBorder="1"/>
    <xf numFmtId="38" fontId="0" fillId="0" borderId="0" xfId="0" applyNumberFormat="1"/>
    <xf numFmtId="0" fontId="1" fillId="0" borderId="3" xfId="0" applyFont="1" applyBorder="1"/>
    <xf numFmtId="0" fontId="0" fillId="0" borderId="6" xfId="0" applyBorder="1"/>
    <xf numFmtId="0" fontId="0" fillId="0" borderId="7" xfId="0" applyBorder="1"/>
    <xf numFmtId="0" fontId="0" fillId="0" borderId="8" xfId="0" applyBorder="1"/>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3" borderId="0" xfId="0" applyFill="1"/>
    <xf numFmtId="0" fontId="1" fillId="0" borderId="6" xfId="0" applyFont="1" applyBorder="1"/>
    <xf numFmtId="164" fontId="0" fillId="0" borderId="2" xfId="1" applyNumberFormat="1" applyFont="1" applyBorder="1"/>
    <xf numFmtId="3" fontId="0" fillId="0" borderId="0" xfId="0" applyNumberFormat="1"/>
    <xf numFmtId="164" fontId="3" fillId="0" borderId="5" xfId="0" applyNumberFormat="1" applyFont="1" applyBorder="1"/>
    <xf numFmtId="164" fontId="0" fillId="0" borderId="0" xfId="0" applyNumberFormat="1"/>
    <xf numFmtId="10" fontId="0" fillId="0" borderId="0" xfId="2" applyNumberFormat="1" applyFont="1"/>
    <xf numFmtId="164" fontId="3" fillId="0" borderId="4" xfId="0" applyNumberFormat="1" applyFont="1" applyBorder="1"/>
    <xf numFmtId="38" fontId="6" fillId="0" borderId="0" xfId="0" applyNumberFormat="1" applyFont="1" applyAlignment="1">
      <alignment vertical="center"/>
    </xf>
    <xf numFmtId="0" fontId="7" fillId="3" borderId="0" xfId="0" applyFont="1" applyFill="1"/>
    <xf numFmtId="0" fontId="9" fillId="3" borderId="0" xfId="0" applyFont="1" applyFill="1" applyAlignment="1">
      <alignment vertical="top"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3" fontId="5" fillId="0" borderId="0" xfId="0" applyNumberFormat="1" applyFont="1"/>
    <xf numFmtId="14" fontId="1" fillId="3" borderId="0" xfId="0" applyNumberFormat="1" applyFont="1" applyFill="1" applyAlignment="1">
      <alignment horizontal="center"/>
    </xf>
    <xf numFmtId="0" fontId="8" fillId="3" borderId="0" xfId="0" applyFont="1" applyFill="1" applyAlignment="1">
      <alignment horizontal="center"/>
    </xf>
    <xf numFmtId="43" fontId="0" fillId="0" borderId="0" xfId="1" applyFont="1"/>
    <xf numFmtId="164" fontId="3" fillId="0" borderId="5" xfId="1" applyNumberFormat="1" applyFont="1" applyBorder="1"/>
    <xf numFmtId="165" fontId="0" fillId="0" borderId="0" xfId="2" applyNumberFormat="1" applyFont="1"/>
    <xf numFmtId="0" fontId="1" fillId="3" borderId="0" xfId="0" applyFont="1" applyFill="1" applyAlignment="1">
      <alignment horizontal="center"/>
    </xf>
    <xf numFmtId="14" fontId="1" fillId="3" borderId="0" xfId="0" applyNumberFormat="1" applyFont="1" applyFill="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Expenditures Comparison</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Tables'!$B$15</c:f>
              <c:strCache>
                <c:ptCount val="1"/>
                <c:pt idx="0">
                  <c:v>FY22 - Prior Fiscal Year</c:v>
                </c:pt>
              </c:strCache>
            </c:strRef>
          </c:tx>
          <c:spPr>
            <a:solidFill>
              <a:schemeClr val="accent1"/>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Tables'!$B$16:$B$20</c:f>
              <c:numCache>
                <c:formatCode>#,##0</c:formatCode>
                <c:ptCount val="5"/>
                <c:pt idx="0">
                  <c:v>70515345</c:v>
                </c:pt>
                <c:pt idx="1">
                  <c:v>6237199</c:v>
                </c:pt>
                <c:pt idx="2">
                  <c:v>7309665</c:v>
                </c:pt>
                <c:pt idx="3">
                  <c:v>17566893</c:v>
                </c:pt>
                <c:pt idx="4" formatCode="_(* #,##0_);_(* \(#,##0\);_(* &quot;-&quot;??_);_(@_)">
                  <c:v>101629102</c:v>
                </c:pt>
              </c:numCache>
            </c:numRef>
          </c:val>
          <c:extLst>
            <c:ext xmlns:c16="http://schemas.microsoft.com/office/drawing/2014/chart" uri="{C3380CC4-5D6E-409C-BE32-E72D297353CC}">
              <c16:uniqueId val="{00000000-FD9C-44DF-9FFF-8C9AAF5B3ACA}"/>
            </c:ext>
          </c:extLst>
        </c:ser>
        <c:ser>
          <c:idx val="1"/>
          <c:order val="1"/>
          <c:tx>
            <c:strRef>
              <c:f>'PY Comparison Tables'!$C$15</c:f>
              <c:strCache>
                <c:ptCount val="1"/>
                <c:pt idx="0">
                  <c:v>FY23 - Current Fiscal Year</c:v>
                </c:pt>
              </c:strCache>
            </c:strRef>
          </c:tx>
          <c:spPr>
            <a:solidFill>
              <a:schemeClr val="accent2"/>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Tables'!$C$16:$C$20</c:f>
              <c:numCache>
                <c:formatCode>#,##0_);[Red]\(#,##0\)</c:formatCode>
                <c:ptCount val="5"/>
                <c:pt idx="0">
                  <c:v>70216909.210001424</c:v>
                </c:pt>
                <c:pt idx="1">
                  <c:v>6473181.319999923</c:v>
                </c:pt>
                <c:pt idx="2">
                  <c:v>12768307.069999944</c:v>
                </c:pt>
                <c:pt idx="3">
                  <c:v>21433969.039999932</c:v>
                </c:pt>
                <c:pt idx="4" formatCode="_(* #,##0_);_(* \(#,##0\);_(* &quot;-&quot;??_);_(@_)">
                  <c:v>110892366.64000122</c:v>
                </c:pt>
              </c:numCache>
            </c:numRef>
          </c:val>
          <c:extLst>
            <c:ext xmlns:c16="http://schemas.microsoft.com/office/drawing/2014/chart" uri="{C3380CC4-5D6E-409C-BE32-E72D297353CC}">
              <c16:uniqueId val="{00000001-FD9C-44DF-9FFF-8C9AAF5B3ACA}"/>
            </c:ext>
          </c:extLst>
        </c:ser>
        <c:dLbls>
          <c:showLegendKey val="0"/>
          <c:showVal val="0"/>
          <c:showCatName val="0"/>
          <c:showSerName val="0"/>
          <c:showPercent val="0"/>
          <c:showBubbleSize val="0"/>
        </c:dLbls>
        <c:gapWidth val="150"/>
        <c:shape val="box"/>
        <c:axId val="1089799999"/>
        <c:axId val="1089810815"/>
        <c:axId val="0"/>
      </c:bar3DChart>
      <c:catAx>
        <c:axId val="108979999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810815"/>
        <c:crosses val="autoZero"/>
        <c:auto val="1"/>
        <c:lblAlgn val="ctr"/>
        <c:lblOffset val="100"/>
        <c:noMultiLvlLbl val="0"/>
      </c:catAx>
      <c:valAx>
        <c:axId val="10898108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799999"/>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Revenues</a:t>
            </a:r>
            <a:r>
              <a:rPr lang="en-US" b="1" baseline="0"/>
              <a:t> Comparison</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Tables'!$B$6</c:f>
              <c:strCache>
                <c:ptCount val="1"/>
                <c:pt idx="0">
                  <c:v>FY22 - Prior Fiscal Year</c:v>
                </c:pt>
              </c:strCache>
            </c:strRef>
          </c:tx>
          <c:spPr>
            <a:solidFill>
              <a:schemeClr val="accent6"/>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Tables'!$B$7:$B$10</c:f>
              <c:numCache>
                <c:formatCode>#,##0</c:formatCode>
                <c:ptCount val="4"/>
                <c:pt idx="0">
                  <c:v>8689312</c:v>
                </c:pt>
                <c:pt idx="1">
                  <c:v>48204906</c:v>
                </c:pt>
                <c:pt idx="2">
                  <c:v>32565</c:v>
                </c:pt>
                <c:pt idx="3" formatCode="_(* #,##0_);_(* \(#,##0\);_(* &quot;-&quot;??_);_(@_)">
                  <c:v>56926783</c:v>
                </c:pt>
              </c:numCache>
            </c:numRef>
          </c:val>
          <c:extLst>
            <c:ext xmlns:c16="http://schemas.microsoft.com/office/drawing/2014/chart" uri="{C3380CC4-5D6E-409C-BE32-E72D297353CC}">
              <c16:uniqueId val="{00000000-F4F6-4A4A-885F-0D6CE4E4C70E}"/>
            </c:ext>
          </c:extLst>
        </c:ser>
        <c:ser>
          <c:idx val="1"/>
          <c:order val="1"/>
          <c:tx>
            <c:strRef>
              <c:f>'PY Comparison Tables'!$C$6</c:f>
              <c:strCache>
                <c:ptCount val="1"/>
                <c:pt idx="0">
                  <c:v>FY23 - Current Fiscal Year</c:v>
                </c:pt>
              </c:strCache>
            </c:strRef>
          </c:tx>
          <c:spPr>
            <a:solidFill>
              <a:schemeClr val="accent5"/>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Tables'!$C$7:$C$10</c:f>
              <c:numCache>
                <c:formatCode>#,##0</c:formatCode>
                <c:ptCount val="4"/>
                <c:pt idx="0">
                  <c:v>13849974.869999999</c:v>
                </c:pt>
                <c:pt idx="1">
                  <c:v>49519466.850000001</c:v>
                </c:pt>
                <c:pt idx="2">
                  <c:v>1896424.91</c:v>
                </c:pt>
                <c:pt idx="3" formatCode="_(* #,##0_);_(* \(#,##0\);_(* &quot;-&quot;??_);_(@_)">
                  <c:v>65265866.629999995</c:v>
                </c:pt>
              </c:numCache>
            </c:numRef>
          </c:val>
          <c:extLst>
            <c:ext xmlns:c16="http://schemas.microsoft.com/office/drawing/2014/chart" uri="{C3380CC4-5D6E-409C-BE32-E72D297353CC}">
              <c16:uniqueId val="{00000001-F4F6-4A4A-885F-0D6CE4E4C70E}"/>
            </c:ext>
          </c:extLst>
        </c:ser>
        <c:dLbls>
          <c:showLegendKey val="0"/>
          <c:showVal val="0"/>
          <c:showCatName val="0"/>
          <c:showSerName val="0"/>
          <c:showPercent val="0"/>
          <c:showBubbleSize val="0"/>
        </c:dLbls>
        <c:gapWidth val="150"/>
        <c:shape val="box"/>
        <c:axId val="250133423"/>
        <c:axId val="250114287"/>
        <c:axId val="0"/>
      </c:bar3DChart>
      <c:catAx>
        <c:axId val="250133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14287"/>
        <c:crosses val="autoZero"/>
        <c:auto val="1"/>
        <c:lblAlgn val="ctr"/>
        <c:lblOffset val="100"/>
        <c:noMultiLvlLbl val="0"/>
      </c:catAx>
      <c:valAx>
        <c:axId val="250114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33423"/>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13607</xdr:colOff>
      <xdr:row>27</xdr:row>
      <xdr:rowOff>95250</xdr:rowOff>
    </xdr:from>
    <xdr:to>
      <xdr:col>13</xdr:col>
      <xdr:colOff>597013</xdr:colOff>
      <xdr:row>33</xdr:row>
      <xdr:rowOff>21982</xdr:rowOff>
    </xdr:to>
    <xdr:sp macro="" textlink="">
      <xdr:nvSpPr>
        <xdr:cNvPr id="2" name="TextBox 1">
          <a:extLst>
            <a:ext uri="{FF2B5EF4-FFF2-40B4-BE49-F238E27FC236}">
              <a16:creationId xmlns:a16="http://schemas.microsoft.com/office/drawing/2014/main" id="{925DA79B-51C1-4068-9A4B-E41F17281127}"/>
            </a:ext>
          </a:extLst>
        </xdr:cNvPr>
        <xdr:cNvSpPr txBox="1"/>
      </xdr:nvSpPr>
      <xdr:spPr>
        <a:xfrm>
          <a:off x="394607" y="4857750"/>
          <a:ext cx="7881021" cy="1150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ysClr val="windowText" lastClr="000000"/>
              </a:solidFill>
            </a:rPr>
            <a:t>Monthly revenue was in line with expectations and comparable to the previous reporting period. Other Revenue is once again far exceeding prior year levels due to rising interest earnings on the District's reserves held in the Local Government Investment Pool and other cash accounts. </a:t>
          </a:r>
          <a:endParaRPr lang="en-US" sz="1200" baseline="0">
            <a:solidFill>
              <a:sysClr val="windowText" lastClr="000000"/>
            </a:solidFill>
            <a:latin typeface="+mn-lt"/>
            <a:ea typeface="+mn-ea"/>
            <a:cs typeface="+mn-cs"/>
          </a:endParaRPr>
        </a:p>
      </xdr:txBody>
    </xdr:sp>
    <xdr:clientData/>
  </xdr:twoCellAnchor>
  <xdr:twoCellAnchor>
    <xdr:from>
      <xdr:col>1</xdr:col>
      <xdr:colOff>17318</xdr:colOff>
      <xdr:row>56</xdr:row>
      <xdr:rowOff>136882</xdr:rowOff>
    </xdr:from>
    <xdr:to>
      <xdr:col>13</xdr:col>
      <xdr:colOff>586154</xdr:colOff>
      <xdr:row>61</xdr:row>
      <xdr:rowOff>207817</xdr:rowOff>
    </xdr:to>
    <xdr:sp macro="" textlink="">
      <xdr:nvSpPr>
        <xdr:cNvPr id="10" name="TextBox 9">
          <a:extLst>
            <a:ext uri="{FF2B5EF4-FFF2-40B4-BE49-F238E27FC236}">
              <a16:creationId xmlns:a16="http://schemas.microsoft.com/office/drawing/2014/main" id="{58CE7D9F-6A6F-4765-954C-98589C62D3B0}"/>
            </a:ext>
          </a:extLst>
        </xdr:cNvPr>
        <xdr:cNvSpPr txBox="1"/>
      </xdr:nvSpPr>
      <xdr:spPr>
        <a:xfrm>
          <a:off x="943841" y="10510473"/>
          <a:ext cx="7842472" cy="11013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ysClr val="windowText" lastClr="000000"/>
              </a:solidFill>
              <a:latin typeface="+mn-lt"/>
              <a:ea typeface="+mn-ea"/>
              <a:cs typeface="+mn-cs"/>
            </a:rPr>
            <a:t>Overall expenditures increased 9.11 percent </a:t>
          </a:r>
          <a:r>
            <a:rPr lang="en-US" sz="1200">
              <a:solidFill>
                <a:sysClr val="windowText" lastClr="000000"/>
              </a:solidFill>
              <a:latin typeface="+mn-lt"/>
              <a:ea typeface="+mn-ea"/>
              <a:cs typeface="+mn-cs"/>
            </a:rPr>
            <a:t>as compared to the previous reporting period, primarily </a:t>
          </a:r>
          <a:r>
            <a:rPr lang="en-US" sz="1200" baseline="0">
              <a:solidFill>
                <a:sysClr val="windowText" lastClr="000000"/>
              </a:solidFill>
              <a:latin typeface="+mn-lt"/>
              <a:ea typeface="+mn-ea"/>
              <a:cs typeface="+mn-cs"/>
            </a:rPr>
            <a:t>driven by increases experienced in the Maintenance and Operation of Plant functional expense category. Expenditure increases within the function were experienced across several categories, including rising energy and utility costs, supplies, repairs and maintenance, and the purchase of multiple maintenance vehicles from Ford Automotive. In addition, expenditures associated with Student Transportation Service increased due to rising energy costs and the purchase of GPS software from Education Logistics, Inc</a:t>
          </a:r>
          <a:r>
            <a:rPr lang="en-US" sz="1200" baseline="0">
              <a:solidFill>
                <a:srgbClr val="FF0000"/>
              </a:solidFill>
              <a:latin typeface="+mn-lt"/>
              <a:ea typeface="+mn-ea"/>
              <a:cs typeface="+mn-cs"/>
            </a:rPr>
            <a:t>.  </a:t>
          </a:r>
          <a:endParaRPr lang="en-US" sz="1200">
            <a:solidFill>
              <a:srgbClr val="FF0000"/>
            </a:solidFill>
            <a:latin typeface="+mn-lt"/>
            <a:ea typeface="+mn-ea"/>
            <a:cs typeface="+mn-cs"/>
          </a:endParaRPr>
        </a:p>
      </xdr:txBody>
    </xdr:sp>
    <xdr:clientData/>
  </xdr:twoCellAnchor>
  <xdr:twoCellAnchor>
    <xdr:from>
      <xdr:col>1</xdr:col>
      <xdr:colOff>14645</xdr:colOff>
      <xdr:row>36</xdr:row>
      <xdr:rowOff>42843</xdr:rowOff>
    </xdr:from>
    <xdr:to>
      <xdr:col>13</xdr:col>
      <xdr:colOff>588466</xdr:colOff>
      <xdr:row>56</xdr:row>
      <xdr:rowOff>111472</xdr:rowOff>
    </xdr:to>
    <xdr:graphicFrame macro="">
      <xdr:nvGraphicFramePr>
        <xdr:cNvPr id="8" name="Chart 7">
          <a:extLst>
            <a:ext uri="{FF2B5EF4-FFF2-40B4-BE49-F238E27FC236}">
              <a16:creationId xmlns:a16="http://schemas.microsoft.com/office/drawing/2014/main" id="{81AC605A-F596-4D14-8C86-53D8D5272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5</xdr:row>
      <xdr:rowOff>180974</xdr:rowOff>
    </xdr:from>
    <xdr:to>
      <xdr:col>13</xdr:col>
      <xdr:colOff>590550</xdr:colOff>
      <xdr:row>27</xdr:row>
      <xdr:rowOff>71437</xdr:rowOff>
    </xdr:to>
    <xdr:graphicFrame macro="">
      <xdr:nvGraphicFramePr>
        <xdr:cNvPr id="6" name="Chart 5">
          <a:extLst>
            <a:ext uri="{FF2B5EF4-FFF2-40B4-BE49-F238E27FC236}">
              <a16:creationId xmlns:a16="http://schemas.microsoft.com/office/drawing/2014/main" id="{D62B89F9-4057-4ECB-88EC-FBFA8DE5D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20212927\AppData\Local\Microsoft\Windows\INetCache\Content.Outlook\TZ7O4TZG\2023_03%20FY2023%20ROLLUP%20FINANCIAL%20REPORT.xlsx" TargetMode="External"/><Relationship Id="rId1" Type="http://schemas.openxmlformats.org/officeDocument/2006/relationships/externalLinkPath" Target="file:///C:\Users\E20212927\AppData\Local\Microsoft\Windows\INetCache\Content.Outlook\TZ7O4TZG\2023_03%20FY2023%20ROLLUP%20FINANCIAL%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FUND"/>
      <sheetName val="DATA for CHARTS (2023)"/>
      <sheetName val="Budget vs Actual (2023)"/>
      <sheetName val="YTD EXPENDITURES by FUNCTION"/>
      <sheetName val="YTD EXPENDITURES by FUNCTIO (2"/>
      <sheetName val="DCSD Revenue Budget vs Actual"/>
      <sheetName val="SPECIAL REVENUE"/>
      <sheetName val="DEBT SERVICE"/>
      <sheetName val="CAPITAL PROJECTS"/>
      <sheetName val="SCHOOL NUTRITION"/>
    </sheetNames>
    <sheetDataSet>
      <sheetData sheetId="0">
        <row r="13">
          <cell r="D13">
            <v>70216909.210001424</v>
          </cell>
        </row>
        <row r="14">
          <cell r="D14">
            <v>6473181.319999923</v>
          </cell>
        </row>
        <row r="21">
          <cell r="D21">
            <v>12768307.069999944</v>
          </cell>
        </row>
        <row r="29">
          <cell r="D29">
            <v>110892366.64000122</v>
          </cell>
        </row>
      </sheetData>
      <sheetData sheetId="1"/>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A334-2A9D-43E3-BDB2-522DD4C14BEB}">
  <sheetPr>
    <pageSetUpPr fitToPage="1"/>
  </sheetPr>
  <dimension ref="A2:AY62"/>
  <sheetViews>
    <sheetView tabSelected="1" zoomScale="80" zoomScaleNormal="80" workbookViewId="0">
      <selection sqref="A1:XFD1048576"/>
    </sheetView>
  </sheetViews>
  <sheetFormatPr defaultColWidth="0" defaultRowHeight="15" x14ac:dyDescent="0.25"/>
  <cols>
    <col min="1" max="1" width="6.5703125" style="11" customWidth="1"/>
    <col min="2" max="13" width="11.28515625" style="11" customWidth="1"/>
    <col min="14" max="14" width="15.7109375" style="11" customWidth="1"/>
    <col min="15" max="15" width="6.5703125" style="11" hidden="1" customWidth="1"/>
    <col min="16" max="16" width="9.85546875" hidden="1" customWidth="1"/>
    <col min="17" max="51" width="0" style="11" hidden="1" customWidth="1"/>
    <col min="52" max="16384" width="9.140625" style="11" hidden="1"/>
  </cols>
  <sheetData>
    <row r="2" spans="1:14" x14ac:dyDescent="0.25">
      <c r="B2" s="30" t="s">
        <v>12</v>
      </c>
      <c r="C2" s="30"/>
      <c r="D2" s="30"/>
      <c r="E2" s="30"/>
      <c r="F2" s="30"/>
      <c r="G2" s="30"/>
      <c r="H2" s="30"/>
      <c r="I2" s="30"/>
      <c r="J2" s="30"/>
      <c r="K2" s="30"/>
      <c r="L2" s="30"/>
      <c r="M2" s="30"/>
      <c r="N2" s="30"/>
    </row>
    <row r="3" spans="1:14" x14ac:dyDescent="0.25">
      <c r="B3" s="30" t="s">
        <v>15</v>
      </c>
      <c r="C3" s="30"/>
      <c r="D3" s="30"/>
      <c r="E3" s="30"/>
      <c r="F3" s="30"/>
      <c r="G3" s="30"/>
      <c r="H3" s="30"/>
      <c r="I3" s="30"/>
      <c r="J3" s="30"/>
      <c r="K3" s="30"/>
      <c r="L3" s="30"/>
      <c r="M3" s="30"/>
      <c r="N3" s="30"/>
    </row>
    <row r="4" spans="1:14" x14ac:dyDescent="0.25">
      <c r="B4" s="31" t="s">
        <v>18</v>
      </c>
      <c r="C4" s="31"/>
      <c r="D4" s="31"/>
      <c r="E4" s="31"/>
      <c r="F4" s="31"/>
      <c r="G4" s="31"/>
      <c r="H4" s="31"/>
      <c r="I4" s="31"/>
      <c r="J4" s="31"/>
      <c r="K4" s="31"/>
      <c r="L4" s="31"/>
      <c r="M4" s="31"/>
      <c r="N4" s="31"/>
    </row>
    <row r="5" spans="1:14" x14ac:dyDescent="0.25">
      <c r="B5" s="25"/>
      <c r="C5" s="25"/>
      <c r="D5" s="25"/>
      <c r="E5" s="25"/>
      <c r="F5" s="25"/>
      <c r="G5" s="25"/>
      <c r="H5" s="25"/>
      <c r="I5" s="25"/>
      <c r="J5" s="25"/>
      <c r="K5" s="25"/>
      <c r="L5" s="25"/>
      <c r="M5" s="25"/>
      <c r="N5" s="25"/>
    </row>
    <row r="6" spans="1:14" x14ac:dyDescent="0.25">
      <c r="A6" s="25"/>
      <c r="B6" s="25"/>
      <c r="C6" s="25"/>
      <c r="D6" s="25"/>
      <c r="E6" s="25"/>
      <c r="F6" s="25"/>
      <c r="G6" s="25"/>
      <c r="H6" s="25"/>
      <c r="I6" s="25"/>
      <c r="J6" s="25"/>
      <c r="K6" s="25"/>
      <c r="L6" s="25"/>
      <c r="M6" s="25"/>
      <c r="N6" s="25"/>
    </row>
    <row r="7" spans="1:14" x14ac:dyDescent="0.25">
      <c r="A7" s="25"/>
      <c r="B7" s="25"/>
      <c r="C7" s="25"/>
      <c r="D7" s="25"/>
      <c r="E7" s="25"/>
      <c r="F7" s="25"/>
      <c r="G7" s="25"/>
      <c r="H7" s="25"/>
      <c r="I7" s="25"/>
      <c r="J7" s="25"/>
      <c r="K7" s="25"/>
      <c r="L7" s="25"/>
      <c r="M7" s="25"/>
      <c r="N7" s="25"/>
    </row>
    <row r="29" spans="1:16" s="20" customFormat="1" ht="15.75" customHeight="1" x14ac:dyDescent="0.25">
      <c r="A29" s="21"/>
      <c r="B29" s="21"/>
      <c r="C29" s="21"/>
      <c r="D29" s="21"/>
      <c r="E29" s="21"/>
      <c r="F29" s="21"/>
      <c r="G29" s="21"/>
      <c r="H29" s="21"/>
      <c r="I29" s="21"/>
      <c r="J29" s="21"/>
      <c r="K29" s="21"/>
      <c r="L29" s="21"/>
      <c r="M29" s="21"/>
      <c r="N29" s="21"/>
      <c r="O29" s="11"/>
      <c r="P29"/>
    </row>
    <row r="30" spans="1:16" ht="21" customHeight="1" x14ac:dyDescent="0.25">
      <c r="A30" s="21"/>
      <c r="B30" s="21"/>
      <c r="C30" s="21"/>
      <c r="D30" s="21"/>
      <c r="E30" s="21"/>
      <c r="F30" s="21"/>
      <c r="G30" s="21"/>
      <c r="H30" s="21"/>
      <c r="I30" s="21"/>
      <c r="J30" s="21"/>
      <c r="K30" s="21"/>
      <c r="L30" s="21"/>
      <c r="M30" s="21"/>
      <c r="N30" s="21"/>
    </row>
    <row r="58" spans="2:14" ht="14.25" customHeight="1" x14ac:dyDescent="0.3">
      <c r="B58" s="26"/>
      <c r="C58" s="26"/>
      <c r="D58" s="26"/>
      <c r="E58" s="26"/>
      <c r="F58" s="26"/>
      <c r="G58" s="26"/>
      <c r="H58" s="26"/>
      <c r="I58" s="26"/>
      <c r="J58" s="26"/>
      <c r="K58" s="26"/>
      <c r="L58" s="26"/>
      <c r="M58" s="26"/>
    </row>
    <row r="59" spans="2:14" ht="21.75" customHeight="1" x14ac:dyDescent="0.25">
      <c r="B59" s="21"/>
      <c r="C59" s="21"/>
      <c r="D59" s="21"/>
      <c r="E59" s="21"/>
      <c r="F59" s="21"/>
      <c r="G59" s="21"/>
      <c r="H59" s="21"/>
      <c r="I59" s="21"/>
      <c r="J59" s="21"/>
      <c r="K59" s="21"/>
      <c r="L59" s="21"/>
      <c r="M59" s="21"/>
      <c r="N59" s="21"/>
    </row>
    <row r="60" spans="2:14" ht="15" customHeight="1" x14ac:dyDescent="0.25">
      <c r="B60" s="21"/>
      <c r="C60" s="21"/>
      <c r="D60" s="21"/>
      <c r="E60" s="21"/>
      <c r="F60" s="21"/>
      <c r="G60" s="21"/>
      <c r="H60" s="21"/>
      <c r="I60" s="21"/>
      <c r="J60" s="21"/>
      <c r="K60" s="21"/>
      <c r="L60" s="21"/>
      <c r="M60" s="21"/>
      <c r="N60" s="21"/>
    </row>
    <row r="62" spans="2:14" ht="39" customHeight="1" x14ac:dyDescent="0.25"/>
  </sheetData>
  <mergeCells count="3">
    <mergeCell ref="B2:N2"/>
    <mergeCell ref="B3:N3"/>
    <mergeCell ref="B4:N4"/>
  </mergeCells>
  <pageMargins left="0.6" right="0.6" top="0.75" bottom="0.75" header="0.3" footer="0.3"/>
  <pageSetup scale="5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4AB1-5497-41D9-BB94-2A166690DEF5}">
  <dimension ref="A1:F26"/>
  <sheetViews>
    <sheetView topLeftCell="A13" zoomScale="110" zoomScaleNormal="110" workbookViewId="0">
      <selection activeCell="D24" sqref="D24"/>
    </sheetView>
  </sheetViews>
  <sheetFormatPr defaultRowHeight="15" x14ac:dyDescent="0.25"/>
  <cols>
    <col min="1" max="1" width="30.140625" customWidth="1"/>
    <col min="2" max="2" width="25.5703125" customWidth="1"/>
    <col min="3" max="3" width="26" customWidth="1"/>
    <col min="4" max="4" width="17.5703125" customWidth="1"/>
    <col min="6" max="6" width="17.42578125" customWidth="1"/>
    <col min="7" max="7" width="9.5703125" customWidth="1"/>
  </cols>
  <sheetData>
    <row r="1" spans="1:6" x14ac:dyDescent="0.25">
      <c r="A1" s="32" t="s">
        <v>12</v>
      </c>
      <c r="B1" s="32"/>
      <c r="C1" s="32"/>
      <c r="D1" s="32"/>
    </row>
    <row r="2" spans="1:6" x14ac:dyDescent="0.25">
      <c r="A2" s="32" t="s">
        <v>13</v>
      </c>
      <c r="B2" s="32"/>
      <c r="C2" s="32"/>
      <c r="D2" s="32"/>
    </row>
    <row r="3" spans="1:6" x14ac:dyDescent="0.25">
      <c r="A3" s="33" t="s">
        <v>18</v>
      </c>
      <c r="B3" s="33"/>
      <c r="C3" s="33"/>
      <c r="D3" s="33"/>
    </row>
    <row r="4" spans="1:6" ht="15.75" thickBot="1" x14ac:dyDescent="0.3">
      <c r="B4" s="1"/>
      <c r="C4" s="1"/>
      <c r="D4" s="1"/>
    </row>
    <row r="5" spans="1:6" ht="15.75" thickBot="1" x14ac:dyDescent="0.3">
      <c r="A5" s="34" t="s">
        <v>10</v>
      </c>
      <c r="B5" s="35"/>
      <c r="C5" s="35"/>
      <c r="D5" s="36"/>
    </row>
    <row r="6" spans="1:6" ht="60.75" customHeight="1" thickBot="1" x14ac:dyDescent="0.3">
      <c r="A6" s="9" t="s">
        <v>14</v>
      </c>
      <c r="B6" s="9" t="s">
        <v>16</v>
      </c>
      <c r="C6" s="9" t="s">
        <v>17</v>
      </c>
      <c r="D6" s="10" t="s">
        <v>0</v>
      </c>
    </row>
    <row r="7" spans="1:6" x14ac:dyDescent="0.25">
      <c r="A7" s="3" t="s">
        <v>2</v>
      </c>
      <c r="B7" s="14">
        <v>8689312</v>
      </c>
      <c r="C7" s="24">
        <v>13849974.869999999</v>
      </c>
      <c r="D7" s="18">
        <f>C7-B7</f>
        <v>5160662.8699999992</v>
      </c>
    </row>
    <row r="8" spans="1:6" x14ac:dyDescent="0.25">
      <c r="A8" s="3" t="s">
        <v>1</v>
      </c>
      <c r="B8" s="14">
        <v>48204906</v>
      </c>
      <c r="C8" s="24">
        <v>49519466.850000001</v>
      </c>
      <c r="D8" s="18">
        <f>C8-B8</f>
        <v>1314560.8500000015</v>
      </c>
    </row>
    <row r="9" spans="1:6" x14ac:dyDescent="0.25">
      <c r="A9" s="3" t="s">
        <v>3</v>
      </c>
      <c r="B9" s="14">
        <v>32565</v>
      </c>
      <c r="C9" s="24">
        <v>1896424.91</v>
      </c>
      <c r="D9" s="18">
        <f t="shared" ref="D9" si="0">C9-B9</f>
        <v>1863859.91</v>
      </c>
    </row>
    <row r="10" spans="1:6" ht="15.75" thickBot="1" x14ac:dyDescent="0.3">
      <c r="A10" s="5" t="s">
        <v>4</v>
      </c>
      <c r="B10" s="13">
        <f>SUM(B7:B9)</f>
        <v>56926783</v>
      </c>
      <c r="C10" s="13">
        <f>SUM(C7:C9)</f>
        <v>65265866.629999995</v>
      </c>
      <c r="D10" s="15">
        <f>C10-B10</f>
        <v>8339083.6299999952</v>
      </c>
    </row>
    <row r="11" spans="1:6" ht="16.5" thickTop="1" thickBot="1" x14ac:dyDescent="0.3">
      <c r="A11" s="12"/>
      <c r="B11" s="7"/>
      <c r="C11" s="7"/>
      <c r="D11" s="8"/>
    </row>
    <row r="13" spans="1:6" ht="15.75" thickBot="1" x14ac:dyDescent="0.3"/>
    <row r="14" spans="1:6" ht="15.75" thickBot="1" x14ac:dyDescent="0.3">
      <c r="A14" s="34" t="s">
        <v>11</v>
      </c>
      <c r="B14" s="35"/>
      <c r="C14" s="37"/>
      <c r="D14" s="36"/>
    </row>
    <row r="15" spans="1:6" ht="60.75" customHeight="1" thickBot="1" x14ac:dyDescent="0.3">
      <c r="A15" s="9" t="s">
        <v>14</v>
      </c>
      <c r="B15" s="22" t="s">
        <v>16</v>
      </c>
      <c r="C15" s="10" t="s">
        <v>17</v>
      </c>
      <c r="D15" s="23" t="s">
        <v>0</v>
      </c>
    </row>
    <row r="16" spans="1:6" x14ac:dyDescent="0.25">
      <c r="A16" s="3" t="s">
        <v>5</v>
      </c>
      <c r="B16" s="14">
        <v>70515345</v>
      </c>
      <c r="C16" s="19">
        <f>'[1]GENERAL FUND'!$D$13</f>
        <v>70216909.210001424</v>
      </c>
      <c r="D16" s="18">
        <f>C16-B16</f>
        <v>-298435.78999857605</v>
      </c>
      <c r="F16" s="27"/>
    </row>
    <row r="17" spans="1:6" x14ac:dyDescent="0.25">
      <c r="A17" s="3" t="s">
        <v>6</v>
      </c>
      <c r="B17" s="14">
        <v>6237199</v>
      </c>
      <c r="C17" s="4">
        <f>'[1]GENERAL FUND'!$D$14</f>
        <v>6473181.319999923</v>
      </c>
      <c r="D17" s="18">
        <f>C17-B17</f>
        <v>235982.319999923</v>
      </c>
      <c r="F17" s="27"/>
    </row>
    <row r="18" spans="1:6" x14ac:dyDescent="0.25">
      <c r="A18" s="3" t="s">
        <v>7</v>
      </c>
      <c r="B18" s="14">
        <v>7309665</v>
      </c>
      <c r="C18" s="19">
        <f>'[1]GENERAL FUND'!$D$21</f>
        <v>12768307.069999944</v>
      </c>
      <c r="D18" s="18">
        <f t="shared" ref="D18" si="1">C18-B18</f>
        <v>5458642.0699999444</v>
      </c>
      <c r="F18" s="27"/>
    </row>
    <row r="19" spans="1:6" x14ac:dyDescent="0.25">
      <c r="A19" s="3" t="s">
        <v>8</v>
      </c>
      <c r="B19" s="14">
        <v>17566893</v>
      </c>
      <c r="C19" s="2">
        <f>'[1]GENERAL FUND'!$D$29-SUM(C16:C18)</f>
        <v>21433969.039999932</v>
      </c>
      <c r="D19" s="18">
        <f>C19-B19</f>
        <v>3867076.0399999321</v>
      </c>
      <c r="F19" s="27"/>
    </row>
    <row r="20" spans="1:6" ht="15.75" thickBot="1" x14ac:dyDescent="0.3">
      <c r="A20" s="5" t="s">
        <v>9</v>
      </c>
      <c r="B20" s="13">
        <f>SUM(B16:B19)</f>
        <v>101629102</v>
      </c>
      <c r="C20" s="13">
        <f>SUM(C16:C19)</f>
        <v>110892366.64000122</v>
      </c>
      <c r="D20" s="28">
        <f>C20-B20</f>
        <v>9263264.6400012225</v>
      </c>
      <c r="F20" s="29"/>
    </row>
    <row r="21" spans="1:6" ht="16.5" thickTop="1" thickBot="1" x14ac:dyDescent="0.3">
      <c r="A21" s="6"/>
      <c r="B21" s="7"/>
      <c r="C21" s="7"/>
      <c r="D21" s="8"/>
    </row>
    <row r="23" spans="1:6" x14ac:dyDescent="0.25">
      <c r="B23" s="16"/>
      <c r="C23" s="17"/>
      <c r="D23" s="17">
        <f>D20/B20</f>
        <v>9.1147756476301661E-2</v>
      </c>
    </row>
    <row r="24" spans="1:6" x14ac:dyDescent="0.25">
      <c r="B24" s="16"/>
      <c r="C24" s="17"/>
      <c r="D24" s="17"/>
    </row>
    <row r="26" spans="1:6" x14ac:dyDescent="0.25">
      <c r="C26" s="17"/>
    </row>
  </sheetData>
  <mergeCells count="5">
    <mergeCell ref="A1:D1"/>
    <mergeCell ref="A2:D2"/>
    <mergeCell ref="A3:D3"/>
    <mergeCell ref="A5:D5"/>
    <mergeCell ref="A14:D1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PY to CY Comparison Graph</vt:lpstr>
      <vt:lpstr>PY Comparison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Dawson (Finance)</dc:creator>
  <cp:lastModifiedBy>James Dawson (Finance)</cp:lastModifiedBy>
  <cp:lastPrinted>2023-04-12T20:29:20Z</cp:lastPrinted>
  <dcterms:created xsi:type="dcterms:W3CDTF">2021-09-22T12:28:47Z</dcterms:created>
  <dcterms:modified xsi:type="dcterms:W3CDTF">2023-04-12T20:45:20Z</dcterms:modified>
</cp:coreProperties>
</file>