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18"/>
  <workbookPr/>
  <mc:AlternateContent xmlns:mc="http://schemas.openxmlformats.org/markup-compatibility/2006">
    <mc:Choice Requires="x15">
      <x15ac:absPath xmlns:x15ac="http://schemas.microsoft.com/office/spreadsheetml/2010/11/ac" url="https://dcsd-my.sharepoint.com/personal/e20224872_dekalbschoolsga_org/Documents/Operations Division/BOE/Committee of the Whole (11.11.24)/"/>
    </mc:Choice>
  </mc:AlternateContent>
  <xr:revisionPtr revIDLastSave="0" documentId="8_{0FC21AF5-5411-48B8-9605-C5CF99051C21}" xr6:coauthVersionLast="47" xr6:coauthVersionMax="47" xr10:uidLastSave="{00000000-0000-0000-0000-000000000000}"/>
  <bookViews>
    <workbookView xWindow="-90" yWindow="-90" windowWidth="19380" windowHeight="11580" xr2:uid="{51AE7EA3-5075-46F5-ACEE-EF94AC4B22C8}"/>
  </bookViews>
  <sheets>
    <sheet name="FY24 byProject" sheetId="1" r:id="rId1"/>
  </sheets>
  <externalReferences>
    <externalReference r:id="rId2"/>
    <externalReference r:id="rId3"/>
  </externalReferences>
  <definedNames>
    <definedName name="DistrictTot">'[1]New Overview'!$C$5</definedName>
    <definedName name="ExpenditureItems">#REF!</definedName>
    <definedName name="IncomeItems">#REF!</definedName>
    <definedName name="Names">#REF!</definedName>
    <definedName name="_xlnm.Print_Area" localSheetId="0">'FY24 byProject'!$A$1:$J$95</definedName>
    <definedName name="_xlnm.Print_Titles" localSheetId="0">'FY24 byProject'!$1:$1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5" i="1" l="1"/>
  <c r="F95" i="1"/>
  <c r="D95" i="1"/>
  <c r="H94" i="1"/>
  <c r="E94" i="1"/>
  <c r="H93" i="1"/>
  <c r="E93" i="1"/>
  <c r="H92" i="1"/>
  <c r="E92" i="1"/>
  <c r="H91" i="1"/>
  <c r="E91" i="1"/>
  <c r="H90" i="1"/>
  <c r="E90" i="1"/>
  <c r="H89" i="1"/>
  <c r="E89" i="1"/>
  <c r="H88" i="1"/>
  <c r="E88" i="1"/>
  <c r="H87" i="1"/>
  <c r="E87" i="1"/>
  <c r="H86" i="1"/>
  <c r="E86" i="1"/>
  <c r="H85" i="1"/>
  <c r="E85" i="1"/>
  <c r="H84" i="1"/>
  <c r="E84" i="1"/>
  <c r="H83" i="1"/>
  <c r="E83" i="1"/>
  <c r="H82" i="1"/>
  <c r="E82" i="1"/>
  <c r="H81" i="1"/>
  <c r="E81" i="1"/>
  <c r="H80" i="1"/>
  <c r="E80" i="1"/>
  <c r="H79" i="1"/>
  <c r="E79" i="1"/>
  <c r="H78" i="1"/>
  <c r="E78" i="1"/>
  <c r="H77" i="1"/>
  <c r="E77" i="1"/>
  <c r="H76" i="1"/>
  <c r="E76" i="1"/>
  <c r="H75" i="1"/>
  <c r="E75" i="1"/>
  <c r="H74" i="1"/>
  <c r="E74" i="1"/>
  <c r="H73" i="1"/>
  <c r="E73" i="1"/>
  <c r="H72" i="1"/>
  <c r="E72" i="1"/>
  <c r="H71" i="1"/>
  <c r="E71" i="1"/>
  <c r="H70" i="1"/>
  <c r="E70" i="1"/>
  <c r="H69" i="1"/>
  <c r="E69" i="1"/>
  <c r="H68" i="1"/>
  <c r="E68" i="1"/>
  <c r="H67" i="1"/>
  <c r="E67" i="1"/>
  <c r="H66" i="1"/>
  <c r="E66" i="1"/>
  <c r="H65" i="1"/>
  <c r="E65" i="1"/>
  <c r="H64" i="1"/>
  <c r="E64" i="1"/>
  <c r="H63" i="1"/>
  <c r="E63" i="1"/>
  <c r="H62" i="1"/>
  <c r="E62" i="1"/>
  <c r="H61" i="1"/>
  <c r="E61" i="1"/>
  <c r="H60" i="1"/>
  <c r="E60" i="1"/>
  <c r="H59" i="1"/>
  <c r="E59" i="1"/>
  <c r="H58" i="1"/>
  <c r="E58" i="1"/>
  <c r="H57" i="1"/>
  <c r="E57" i="1"/>
  <c r="H56" i="1"/>
  <c r="E56" i="1"/>
  <c r="H55" i="1"/>
  <c r="E55" i="1"/>
  <c r="H54" i="1"/>
  <c r="E54" i="1"/>
  <c r="H53" i="1"/>
  <c r="E53" i="1"/>
  <c r="H52" i="1"/>
  <c r="E52" i="1"/>
  <c r="H51" i="1"/>
  <c r="E51" i="1"/>
  <c r="H50" i="1"/>
  <c r="E50" i="1"/>
  <c r="H49" i="1"/>
  <c r="E49" i="1"/>
  <c r="H48" i="1"/>
  <c r="E48" i="1"/>
  <c r="H47" i="1"/>
  <c r="E47" i="1"/>
  <c r="H46" i="1"/>
  <c r="E46" i="1"/>
  <c r="H45" i="1"/>
  <c r="E45" i="1"/>
  <c r="H44" i="1"/>
  <c r="E44" i="1"/>
  <c r="H43" i="1"/>
  <c r="E43" i="1"/>
  <c r="H42" i="1"/>
  <c r="E42" i="1"/>
  <c r="H41" i="1"/>
  <c r="E41" i="1"/>
  <c r="H40" i="1"/>
  <c r="E40" i="1"/>
  <c r="H39" i="1"/>
  <c r="E39" i="1"/>
  <c r="H38" i="1"/>
  <c r="E38" i="1"/>
  <c r="H37" i="1"/>
  <c r="E37" i="1"/>
  <c r="H36" i="1"/>
  <c r="E36" i="1"/>
  <c r="H35" i="1"/>
  <c r="E35" i="1"/>
  <c r="H34" i="1"/>
  <c r="E34" i="1"/>
  <c r="H33" i="1"/>
  <c r="E33" i="1"/>
  <c r="H32" i="1"/>
  <c r="E32" i="1"/>
  <c r="H31" i="1"/>
  <c r="E31" i="1"/>
  <c r="H30" i="1"/>
  <c r="E30" i="1"/>
  <c r="H29" i="1"/>
  <c r="E29" i="1"/>
  <c r="H28" i="1"/>
  <c r="E28" i="1"/>
  <c r="H27" i="1"/>
  <c r="E27" i="1"/>
  <c r="H26" i="1"/>
  <c r="E26" i="1"/>
  <c r="H25" i="1"/>
  <c r="E25" i="1"/>
  <c r="H24" i="1"/>
  <c r="E24" i="1"/>
  <c r="H23" i="1"/>
  <c r="E23" i="1"/>
  <c r="H22" i="1"/>
  <c r="E22" i="1"/>
  <c r="H21" i="1"/>
  <c r="E21" i="1"/>
  <c r="H20" i="1"/>
  <c r="E20" i="1"/>
  <c r="H19" i="1"/>
  <c r="E19" i="1"/>
  <c r="H18" i="1"/>
  <c r="E18" i="1"/>
  <c r="H17" i="1"/>
  <c r="E17" i="1"/>
  <c r="H16" i="1"/>
  <c r="E16" i="1"/>
  <c r="H15" i="1"/>
  <c r="E15" i="1"/>
  <c r="H14" i="1"/>
  <c r="E14" i="1"/>
  <c r="H13" i="1"/>
  <c r="E13" i="1"/>
  <c r="H12" i="1"/>
  <c r="E12" i="1"/>
  <c r="H11" i="1"/>
  <c r="E11" i="1"/>
  <c r="H10" i="1"/>
  <c r="E10" i="1"/>
  <c r="H9" i="1"/>
  <c r="E9" i="1"/>
  <c r="H8" i="1"/>
  <c r="E8" i="1"/>
  <c r="H7" i="1"/>
  <c r="E7" i="1"/>
  <c r="H6" i="1"/>
  <c r="E6" i="1"/>
  <c r="H5" i="1"/>
  <c r="E5" i="1"/>
  <c r="H4" i="1"/>
  <c r="E4" i="1"/>
  <c r="H3" i="1"/>
  <c r="E3" i="1"/>
  <c r="H2" i="1"/>
  <c r="E2" i="1"/>
  <c r="H95" i="1" l="1"/>
  <c r="E95" i="1"/>
</calcChain>
</file>

<file path=xl/sharedStrings.xml><?xml version="1.0" encoding="utf-8"?>
<sst xmlns="http://schemas.openxmlformats.org/spreadsheetml/2006/main" count="235" uniqueCount="202">
  <si>
    <t>Project Number</t>
  </si>
  <si>
    <t>Category</t>
  </si>
  <si>
    <r>
      <rPr>
        <b/>
        <sz val="10"/>
        <rFont val="Calibri"/>
        <family val="34"/>
      </rPr>
      <t>Project Name</t>
    </r>
  </si>
  <si>
    <t>FY 23 Original Estimated Cost</t>
  </si>
  <si>
    <t>FY 24 Current Estimated Cost (EAC)</t>
  </si>
  <si>
    <t>Current Year Expenditure</t>
  </si>
  <si>
    <t>Prior Years Expenditure</t>
  </si>
  <si>
    <t>Total Expended</t>
  </si>
  <si>
    <t>Project Status</t>
  </si>
  <si>
    <t>Estimated Construction Finish</t>
  </si>
  <si>
    <t>00035</t>
  </si>
  <si>
    <t>000. Revenue Deposit Fund</t>
  </si>
  <si>
    <t>10135</t>
  </si>
  <si>
    <t>101. Sprinkler Installation A</t>
  </si>
  <si>
    <t>10235</t>
  </si>
  <si>
    <t>102. Sprinkler Installation B</t>
  </si>
  <si>
    <t>10335</t>
  </si>
  <si>
    <t>103. Sprinkler Installation C</t>
  </si>
  <si>
    <t>10935</t>
  </si>
  <si>
    <t>109. Life Safety Set-aside</t>
  </si>
  <si>
    <t>11135</t>
  </si>
  <si>
    <t>111. Fence installation A</t>
  </si>
  <si>
    <t>11235</t>
  </si>
  <si>
    <t>112. Fence installation B</t>
  </si>
  <si>
    <t>11335</t>
  </si>
  <si>
    <t>113. Fence installation C</t>
  </si>
  <si>
    <t>11435</t>
  </si>
  <si>
    <t>114. Athletic Field Fencing</t>
  </si>
  <si>
    <t>11535</t>
  </si>
  <si>
    <t>115. Security Vestibules A</t>
  </si>
  <si>
    <t>Construction</t>
  </si>
  <si>
    <t>11635</t>
  </si>
  <si>
    <t>116. Security Vestibules B</t>
  </si>
  <si>
    <t>12135</t>
  </si>
  <si>
    <r>
      <rPr>
        <sz val="10"/>
        <rFont val="Calibri"/>
        <family val="34"/>
      </rPr>
      <t>121. Druid Hills HS</t>
    </r>
  </si>
  <si>
    <t>12235</t>
  </si>
  <si>
    <r>
      <rPr>
        <sz val="10"/>
        <rFont val="Calibri"/>
        <family val="34"/>
      </rPr>
      <t>122. Hambrick ES</t>
    </r>
  </si>
  <si>
    <t>20135</t>
  </si>
  <si>
    <t>201. Cross Keys HS</t>
  </si>
  <si>
    <t>20235</t>
  </si>
  <si>
    <r>
      <rPr>
        <sz val="10"/>
        <rFont val="Calibri"/>
        <family val="34"/>
      </rPr>
      <t>202. Freedom MS</t>
    </r>
  </si>
  <si>
    <t>20335</t>
  </si>
  <si>
    <r>
      <rPr>
        <sz val="10"/>
        <rFont val="Calibri"/>
        <family val="34"/>
      </rPr>
      <t>203. Peachtree MS</t>
    </r>
  </si>
  <si>
    <t>21135</t>
  </si>
  <si>
    <r>
      <rPr>
        <sz val="10"/>
        <rFont val="Calibri"/>
        <family val="34"/>
      </rPr>
      <t>211. Cedar Grove HS</t>
    </r>
  </si>
  <si>
    <t>21235</t>
  </si>
  <si>
    <r>
      <rPr>
        <sz val="10"/>
        <rFont val="Calibri"/>
        <family val="34"/>
      </rPr>
      <t>212. Chamblee HS</t>
    </r>
  </si>
  <si>
    <t>21335</t>
  </si>
  <si>
    <r>
      <rPr>
        <sz val="10"/>
        <rFont val="Calibri"/>
        <family val="34"/>
      </rPr>
      <t>213. Clarkston HS</t>
    </r>
  </si>
  <si>
    <t>21435</t>
  </si>
  <si>
    <t>214. New Cross Keys HS</t>
  </si>
  <si>
    <t>Design</t>
  </si>
  <si>
    <t>21535</t>
  </si>
  <si>
    <r>
      <rPr>
        <sz val="10"/>
        <rFont val="Calibri"/>
        <family val="34"/>
      </rPr>
      <t>215. Dunwoody HS</t>
    </r>
  </si>
  <si>
    <t>21635</t>
  </si>
  <si>
    <r>
      <rPr>
        <sz val="10"/>
        <rFont val="Calibri"/>
        <family val="34"/>
      </rPr>
      <t>216. Lakeside HS</t>
    </r>
  </si>
  <si>
    <t>21735</t>
  </si>
  <si>
    <t>217. Design New Sequoyah MS &amp; HS</t>
  </si>
  <si>
    <t>-</t>
  </si>
  <si>
    <t>22135</t>
  </si>
  <si>
    <r>
      <rPr>
        <sz val="10"/>
        <rFont val="Calibri"/>
        <family val="34"/>
      </rPr>
      <t>221. John Lewis ES</t>
    </r>
  </si>
  <si>
    <t>22235</t>
  </si>
  <si>
    <t>222. New ES for Cross Keys North</t>
  </si>
  <si>
    <t>22335</t>
  </si>
  <si>
    <r>
      <rPr>
        <sz val="10"/>
        <rFont val="Calibri"/>
        <family val="34"/>
      </rPr>
      <t>223. Indian Creek ES</t>
    </r>
  </si>
  <si>
    <t>22435</t>
  </si>
  <si>
    <t>224. New Dunwoody / Chamblee ES</t>
  </si>
  <si>
    <t>30135</t>
  </si>
  <si>
    <t>301. Turf Installation A</t>
  </si>
  <si>
    <t>30235</t>
  </si>
  <si>
    <t>302. Turf Installation B</t>
  </si>
  <si>
    <t>30335</t>
  </si>
  <si>
    <t>303. Set aside for Track with Turf Installation</t>
  </si>
  <si>
    <t>30435</t>
  </si>
  <si>
    <t>304. Baseball facilities improvements at Druid Hills MS and Redan HS</t>
  </si>
  <si>
    <t>31135</t>
  </si>
  <si>
    <t>311. Playground replacement</t>
  </si>
  <si>
    <t>32135</t>
  </si>
  <si>
    <r>
      <rPr>
        <sz val="10"/>
        <rFont val="Calibri"/>
        <family val="34"/>
      </rPr>
      <t>321. Plumbing fixture replacement</t>
    </r>
  </si>
  <si>
    <t>32235</t>
  </si>
  <si>
    <r>
      <rPr>
        <sz val="10"/>
        <rFont val="Calibri"/>
        <family val="34"/>
      </rPr>
      <t>322. Redan MS</t>
    </r>
  </si>
  <si>
    <t>33135</t>
  </si>
  <si>
    <t>331. Water Quality Set-Aside</t>
  </si>
  <si>
    <t>34135</t>
  </si>
  <si>
    <t>341. Accessibility improvements and plumbing fixtures at 4 schools</t>
  </si>
  <si>
    <t>34235</t>
  </si>
  <si>
    <t>342. ADA restroom upgrades</t>
  </si>
  <si>
    <t>34335</t>
  </si>
  <si>
    <r>
      <rPr>
        <sz val="10"/>
        <rFont val="Calibri"/>
        <family val="34"/>
      </rPr>
      <t>343. Druid Hills MS</t>
    </r>
  </si>
  <si>
    <t>Closeout</t>
  </si>
  <si>
    <t>34435</t>
  </si>
  <si>
    <r>
      <rPr>
        <sz val="10"/>
        <rFont val="Calibri"/>
        <family val="34"/>
      </rPr>
      <t>344. Midvale ES</t>
    </r>
  </si>
  <si>
    <t>34535</t>
  </si>
  <si>
    <t>345. Former John Lewis Facility</t>
  </si>
  <si>
    <t>Complete</t>
  </si>
  <si>
    <t>35135</t>
  </si>
  <si>
    <t>351. Henderson Mill ES</t>
  </si>
  <si>
    <t>35235</t>
  </si>
  <si>
    <r>
      <rPr>
        <sz val="10"/>
        <rFont val="Calibri"/>
        <family val="34"/>
      </rPr>
      <t>352. Toney ES</t>
    </r>
  </si>
  <si>
    <t>35335</t>
  </si>
  <si>
    <t>353. Former Nancy Creek</t>
  </si>
  <si>
    <t>35435</t>
  </si>
  <si>
    <r>
      <rPr>
        <sz val="10"/>
        <rFont val="Calibri"/>
        <family val="34"/>
      </rPr>
      <t>354. E. L. Miller ES</t>
    </r>
  </si>
  <si>
    <t>35535</t>
  </si>
  <si>
    <r>
      <rPr>
        <sz val="10"/>
        <rFont val="Calibri"/>
        <family val="34"/>
      </rPr>
      <t>355. Stoneview ES</t>
    </r>
  </si>
  <si>
    <t>35635</t>
  </si>
  <si>
    <r>
      <rPr>
        <sz val="10"/>
        <rFont val="Calibri"/>
        <family val="34"/>
      </rPr>
      <t>356. Cary Reynolds ES</t>
    </r>
  </si>
  <si>
    <t>35735</t>
  </si>
  <si>
    <r>
      <rPr>
        <sz val="10"/>
        <rFont val="Calibri"/>
        <family val="34"/>
      </rPr>
      <t>357. Briar Vista ES</t>
    </r>
  </si>
  <si>
    <t>35835</t>
  </si>
  <si>
    <t>358. Champion Theme MS</t>
  </si>
  <si>
    <t>35935</t>
  </si>
  <si>
    <r>
      <rPr>
        <sz val="10"/>
        <rFont val="Calibri"/>
        <family val="34"/>
      </rPr>
      <t>359. Livsey ES</t>
    </r>
  </si>
  <si>
    <t>36035</t>
  </si>
  <si>
    <t>360. DeKalb HS of Technology-South</t>
  </si>
  <si>
    <t>36135</t>
  </si>
  <si>
    <r>
      <rPr>
        <sz val="10"/>
        <rFont val="Calibri"/>
        <family val="34"/>
      </rPr>
      <t>361. Fairington ES</t>
    </r>
  </si>
  <si>
    <t>36235</t>
  </si>
  <si>
    <r>
      <rPr>
        <sz val="10"/>
        <rFont val="Calibri"/>
        <family val="34"/>
      </rPr>
      <t>362. Dresden ES</t>
    </r>
  </si>
  <si>
    <t>36335</t>
  </si>
  <si>
    <r>
      <rPr>
        <sz val="10"/>
        <rFont val="Calibri"/>
        <family val="34"/>
      </rPr>
      <t>363. Kingsley ES</t>
    </r>
  </si>
  <si>
    <t>36435</t>
  </si>
  <si>
    <r>
      <rPr>
        <sz val="10"/>
        <rFont val="Calibri"/>
        <family val="34"/>
      </rPr>
      <t>364. Hawthorne ES</t>
    </r>
  </si>
  <si>
    <t>36535</t>
  </si>
  <si>
    <r>
      <rPr>
        <sz val="10"/>
        <rFont val="Calibri"/>
        <family val="34"/>
      </rPr>
      <t>365. Salem MS</t>
    </r>
  </si>
  <si>
    <t>36635</t>
  </si>
  <si>
    <r>
      <rPr>
        <sz val="10"/>
        <rFont val="Calibri"/>
        <family val="34"/>
      </rPr>
      <t>366. Rock Chapel ES</t>
    </r>
  </si>
  <si>
    <t>36735</t>
  </si>
  <si>
    <t>367. Set-aside for Additional Contingency for Capital Renewal Projects</t>
  </si>
  <si>
    <t>36835</t>
  </si>
  <si>
    <t>368. Laurel Ridge ES</t>
  </si>
  <si>
    <t>36935</t>
  </si>
  <si>
    <t>369. Woodridge ES</t>
  </si>
  <si>
    <t>37035</t>
  </si>
  <si>
    <t>370. Chesnut ES</t>
  </si>
  <si>
    <t>37135</t>
  </si>
  <si>
    <t>371. Bus Parking Pavement</t>
  </si>
  <si>
    <t>37235</t>
  </si>
  <si>
    <t>372. Ashford Park ES</t>
  </si>
  <si>
    <t>37335</t>
  </si>
  <si>
    <t>373. Montgomery ES</t>
  </si>
  <si>
    <t>37435</t>
  </si>
  <si>
    <t>374. Brockett ES</t>
  </si>
  <si>
    <t>37535</t>
  </si>
  <si>
    <t>375. Wynbrooke ES</t>
  </si>
  <si>
    <t>37635</t>
  </si>
  <si>
    <t>376. Browns Mill ES</t>
  </si>
  <si>
    <t>37735</t>
  </si>
  <si>
    <t>377. DeKalb Alternative/East Campus</t>
  </si>
  <si>
    <t>37835</t>
  </si>
  <si>
    <t>378. Oak Grove ES</t>
  </si>
  <si>
    <t>37935</t>
  </si>
  <si>
    <t>379. Update HVAC Controls</t>
  </si>
  <si>
    <t>38035</t>
  </si>
  <si>
    <t>380. Green Forrest Drive</t>
  </si>
  <si>
    <t>38135</t>
  </si>
  <si>
    <r>
      <rPr>
        <sz val="10"/>
        <rFont val="Calibri"/>
        <family val="34"/>
      </rPr>
      <t>381. Parking Addition</t>
    </r>
  </si>
  <si>
    <t>38235</t>
  </si>
  <si>
    <t>382. Set aside or resurfacing existing parking at parking addition schools</t>
  </si>
  <si>
    <t>40135</t>
  </si>
  <si>
    <t>401. Technology: ERP/Finance/HR System (Bond, Initial Capital)</t>
  </si>
  <si>
    <t>40235</t>
  </si>
  <si>
    <t>402. Technology: ERP/Finance/HR System (Sales Tax and State Reimbursements)</t>
  </si>
  <si>
    <t>41135</t>
  </si>
  <si>
    <t>411. Technology: Computer Refresh A (Bond)</t>
  </si>
  <si>
    <t>41235</t>
  </si>
  <si>
    <t>412. Technology: Computer Refresh B (Sales Tax and State Reimbursements)</t>
  </si>
  <si>
    <t>42135</t>
  </si>
  <si>
    <t>421. Technology: Telecommunications
Upgrade</t>
  </si>
  <si>
    <t>43135</t>
  </si>
  <si>
    <t>431. Technology: Safety and Security</t>
  </si>
  <si>
    <t>44135</t>
  </si>
  <si>
    <t>441. Technology: Active Boards A (Bonds)</t>
  </si>
  <si>
    <t>44235</t>
  </si>
  <si>
    <t>442. Technology: Active Boards B (Sales Tax and State Reimbursements)</t>
  </si>
  <si>
    <t>45135</t>
  </si>
  <si>
    <t>451. Technology: Infrastructure</t>
  </si>
  <si>
    <t>50135</t>
  </si>
  <si>
    <t>501. School Bus Purchase A (Bond)</t>
  </si>
  <si>
    <t>50235</t>
  </si>
  <si>
    <t>502. School Bus Purchase B (Sales Tax and State Reimbursements)</t>
  </si>
  <si>
    <t>51135</t>
  </si>
  <si>
    <t>511. Support Vehicle Purchase</t>
  </si>
  <si>
    <t>52135</t>
  </si>
  <si>
    <t>521. Music Instruments</t>
  </si>
  <si>
    <t>53135</t>
  </si>
  <si>
    <r>
      <rPr>
        <sz val="10"/>
        <rFont val="Calibri"/>
        <family val="34"/>
      </rPr>
      <t>531. Portables</t>
    </r>
  </si>
  <si>
    <t>54135</t>
  </si>
  <si>
    <t>541. Small Kitchen Equipment</t>
  </si>
  <si>
    <t>60135</t>
  </si>
  <si>
    <r>
      <rPr>
        <sz val="10"/>
        <rFont val="Calibri"/>
        <family val="34"/>
      </rPr>
      <t>601. Bond Costs</t>
    </r>
  </si>
  <si>
    <t>60235</t>
  </si>
  <si>
    <t>602. Program Contingency</t>
  </si>
  <si>
    <t>60335</t>
  </si>
  <si>
    <r>
      <rPr>
        <sz val="10"/>
        <rFont val="Calibri"/>
        <family val="34"/>
      </rPr>
      <t>603. DCSD Salary</t>
    </r>
  </si>
  <si>
    <t>60435</t>
  </si>
  <si>
    <r>
      <rPr>
        <sz val="10"/>
        <rFont val="Calibri"/>
        <family val="34"/>
      </rPr>
      <t>604. General Services</t>
    </r>
  </si>
  <si>
    <t>60535</t>
  </si>
  <si>
    <t>605. Program Consultants</t>
  </si>
  <si>
    <t>60635</t>
  </si>
  <si>
    <t>606. Revenue Reserve</t>
  </si>
  <si>
    <r>
      <rPr>
        <b/>
        <sz val="12"/>
        <rFont val="Calibri"/>
        <family val="34"/>
      </rPr>
      <t>Total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</si>
</sst>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409]mmm\-yy;@"/>
    <numFmt numFmtId="166" formatCode="&quot;$&quot;#,##0.00"/>
  </numFmts>
  <fonts count="11">
    <font>
      <sz val="11"/>
      <color theme="1"/>
      <name val="Aptos Narrow"/>
      <family val="2"/>
      <scheme val="minor"/>
    </font>
    <font>
      <b/>
      <sz val="11"/>
      <color theme="1"/>
      <name val="Aptos Narrow"/>
      <family val="2"/>
      <scheme val="minor"/>
    </font>
    <font>
      <sz val="10"/>
      <color rgb="FF000000"/>
      <name val="Times New Roman"/>
      <family val="1"/>
    </font>
    <font>
      <b/>
      <sz val="10"/>
      <name val="Calibri"/>
      <family val="34"/>
    </font>
    <font>
      <sz val="10"/>
      <name val="Calibri"/>
      <family val="34"/>
    </font>
    <font>
      <sz val="9"/>
      <color rgb="FF000000"/>
      <name val="Arial"/>
      <family val="2"/>
    </font>
    <font>
      <sz val="10"/>
      <name val="Times New Roman"/>
      <family val="1"/>
    </font>
    <font>
      <sz val="9"/>
      <name val="Arial"/>
      <family val="2"/>
    </font>
    <font>
      <sz val="10"/>
      <name val="Calibri"/>
      <family val="2"/>
    </font>
    <font>
      <b/>
      <sz val="12"/>
      <name val="Calibri"/>
      <family val="34"/>
    </font>
    <font>
      <b/>
      <sz val="11"/>
      <color rgb="FF000000"/>
      <name val="Calibri"/>
      <family val="2"/>
    </font>
  </fonts>
  <fills count="5">
    <fill>
      <patternFill patternType="none"/>
    </fill>
    <fill>
      <patternFill patternType="gray125"/>
    </fill>
    <fill>
      <patternFill patternType="solid">
        <fgColor rgb="FFFFFFFF"/>
      </patternFill>
    </fill>
    <fill>
      <patternFill patternType="solid">
        <fgColor theme="0"/>
        <bgColor indexed="64"/>
      </patternFill>
    </fill>
    <fill>
      <patternFill patternType="solid">
        <fgColor theme="0" tint="-0.14999847407452621"/>
        <bgColor indexed="64"/>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2">
    <xf numFmtId="0" fontId="0" fillId="0" borderId="0"/>
    <xf numFmtId="0" fontId="2" fillId="0" borderId="0"/>
  </cellStyleXfs>
  <cellXfs count="44">
    <xf numFmtId="0" fontId="0" fillId="0" borderId="0" xfId="0"/>
    <xf numFmtId="0" fontId="2" fillId="2" borderId="0" xfId="1" applyFill="1" applyAlignment="1">
      <alignment horizontal="left" vertical="top"/>
    </xf>
    <xf numFmtId="164" fontId="2" fillId="2" borderId="0" xfId="1" applyNumberFormat="1" applyFill="1" applyAlignment="1">
      <alignment horizontal="left" vertical="top"/>
    </xf>
    <xf numFmtId="0" fontId="2" fillId="2" borderId="1" xfId="1" applyFill="1" applyBorder="1" applyAlignment="1">
      <alignment horizontal="left" vertical="top"/>
    </xf>
    <xf numFmtId="0" fontId="1" fillId="0" borderId="1" xfId="0" applyFont="1" applyBorder="1" applyAlignment="1">
      <alignment horizontal="center" vertical="center" wrapText="1"/>
    </xf>
    <xf numFmtId="0" fontId="2" fillId="2" borderId="1" xfId="1" applyFill="1" applyBorder="1" applyAlignment="1">
      <alignment horizontal="center" vertical="center" wrapText="1"/>
    </xf>
    <xf numFmtId="0" fontId="3" fillId="2" borderId="1" xfId="1" applyFont="1" applyFill="1" applyBorder="1" applyAlignment="1">
      <alignment horizontal="center" vertical="center" wrapText="1"/>
    </xf>
    <xf numFmtId="0" fontId="2" fillId="2" borderId="1" xfId="1" quotePrefix="1" applyFill="1" applyBorder="1" applyAlignment="1">
      <alignment horizontal="left" vertical="top"/>
    </xf>
    <xf numFmtId="0" fontId="2" fillId="2" borderId="1" xfId="1" quotePrefix="1" applyFill="1" applyBorder="1" applyAlignment="1">
      <alignment horizontal="center" vertical="center"/>
    </xf>
    <xf numFmtId="0" fontId="4" fillId="0" borderId="1" xfId="1" applyFont="1" applyBorder="1" applyAlignment="1">
      <alignment horizontal="left" vertical="center" wrapText="1"/>
    </xf>
    <xf numFmtId="164" fontId="5" fillId="2" borderId="1" xfId="1" applyNumberFormat="1" applyFont="1" applyFill="1" applyBorder="1" applyAlignment="1">
      <alignment horizontal="center" vertical="center" wrapText="1"/>
    </xf>
    <xf numFmtId="0" fontId="5" fillId="2" borderId="1" xfId="1" applyFont="1" applyFill="1" applyBorder="1" applyAlignment="1">
      <alignment horizontal="center" vertical="center" wrapText="1"/>
    </xf>
    <xf numFmtId="165" fontId="5" fillId="2" borderId="1" xfId="1" applyNumberFormat="1" applyFont="1" applyFill="1" applyBorder="1" applyAlignment="1">
      <alignment horizontal="center" vertical="center" wrapText="1"/>
    </xf>
    <xf numFmtId="0" fontId="2" fillId="2" borderId="1" xfId="1" applyFill="1" applyBorder="1" applyAlignment="1">
      <alignment horizontal="center" vertical="center"/>
    </xf>
    <xf numFmtId="0" fontId="4" fillId="4" borderId="1" xfId="1" applyFont="1" applyFill="1" applyBorder="1" applyAlignment="1">
      <alignment horizontal="left" vertical="center" wrapText="1"/>
    </xf>
    <xf numFmtId="164" fontId="5" fillId="4" borderId="1" xfId="1" applyNumberFormat="1" applyFont="1" applyFill="1" applyBorder="1" applyAlignment="1">
      <alignment horizontal="center" vertical="center" wrapText="1"/>
    </xf>
    <xf numFmtId="0" fontId="5" fillId="4" borderId="1" xfId="1" applyFont="1" applyFill="1" applyBorder="1" applyAlignment="1">
      <alignment horizontal="center" vertical="center" wrapText="1"/>
    </xf>
    <xf numFmtId="165" fontId="5" fillId="4" borderId="1" xfId="1" applyNumberFormat="1" applyFont="1" applyFill="1" applyBorder="1" applyAlignment="1">
      <alignment horizontal="center" vertical="center" wrapText="1"/>
    </xf>
    <xf numFmtId="0" fontId="4" fillId="3" borderId="1" xfId="1" applyFont="1" applyFill="1" applyBorder="1" applyAlignment="1">
      <alignment horizontal="left" vertical="center" wrapText="1"/>
    </xf>
    <xf numFmtId="164" fontId="5" fillId="3" borderId="1" xfId="1" applyNumberFormat="1" applyFont="1" applyFill="1" applyBorder="1" applyAlignment="1">
      <alignment horizontal="center" vertical="center" wrapText="1"/>
    </xf>
    <xf numFmtId="165" fontId="2" fillId="2" borderId="1" xfId="1" applyNumberFormat="1" applyFill="1" applyBorder="1" applyAlignment="1">
      <alignment horizontal="left" vertical="top"/>
    </xf>
    <xf numFmtId="0" fontId="6" fillId="4" borderId="1" xfId="1" applyFont="1" applyFill="1" applyBorder="1" applyAlignment="1">
      <alignment horizontal="left" vertical="center" wrapText="1"/>
    </xf>
    <xf numFmtId="0" fontId="6" fillId="0" borderId="1" xfId="1" applyFont="1" applyBorder="1" applyAlignment="1">
      <alignment horizontal="left" vertical="center" wrapText="1"/>
    </xf>
    <xf numFmtId="0" fontId="2" fillId="2" borderId="1" xfId="1" applyFill="1" applyBorder="1"/>
    <xf numFmtId="0" fontId="2" fillId="2" borderId="1" xfId="1" quotePrefix="1" applyFill="1" applyBorder="1" applyAlignment="1">
      <alignment vertical="top"/>
    </xf>
    <xf numFmtId="0" fontId="5" fillId="2" borderId="1" xfId="1" quotePrefix="1" applyFont="1" applyFill="1" applyBorder="1" applyAlignment="1">
      <alignment horizontal="center" vertical="center" wrapText="1"/>
    </xf>
    <xf numFmtId="166" fontId="7" fillId="4" borderId="1" xfId="1" applyNumberFormat="1" applyFont="1" applyFill="1" applyBorder="1" applyAlignment="1">
      <alignment horizontal="center" vertical="center" wrapText="1"/>
    </xf>
    <xf numFmtId="0" fontId="7" fillId="4" borderId="1" xfId="1" applyFont="1" applyFill="1" applyBorder="1" applyAlignment="1">
      <alignment horizontal="center" vertical="center" wrapText="1"/>
    </xf>
    <xf numFmtId="165" fontId="7" fillId="4" borderId="1" xfId="1" applyNumberFormat="1" applyFont="1" applyFill="1" applyBorder="1" applyAlignment="1">
      <alignment horizontal="center" vertical="center" wrapText="1"/>
    </xf>
    <xf numFmtId="0" fontId="8" fillId="4" borderId="1" xfId="1" applyFont="1" applyFill="1" applyBorder="1" applyAlignment="1">
      <alignment horizontal="left" vertical="center" wrapText="1"/>
    </xf>
    <xf numFmtId="164" fontId="5" fillId="0" borderId="1" xfId="1" applyNumberFormat="1" applyFont="1" applyBorder="1" applyAlignment="1">
      <alignment horizontal="center" vertical="center" wrapText="1"/>
    </xf>
    <xf numFmtId="0" fontId="5" fillId="0" borderId="1" xfId="1" applyFont="1" applyBorder="1" applyAlignment="1">
      <alignment horizontal="center" vertical="center" wrapText="1"/>
    </xf>
    <xf numFmtId="165" fontId="5" fillId="0" borderId="1" xfId="1" applyNumberFormat="1" applyFont="1" applyBorder="1" applyAlignment="1">
      <alignment horizontal="center" vertical="center" wrapText="1"/>
    </xf>
    <xf numFmtId="164" fontId="7" fillId="4" borderId="1" xfId="1" applyNumberFormat="1" applyFont="1" applyFill="1" applyBorder="1" applyAlignment="1">
      <alignment horizontal="center" vertical="center" wrapText="1"/>
    </xf>
    <xf numFmtId="0" fontId="6" fillId="3" borderId="1" xfId="1" applyFont="1" applyFill="1" applyBorder="1" applyAlignment="1">
      <alignment horizontal="left" vertical="center" wrapText="1"/>
    </xf>
    <xf numFmtId="166" fontId="7" fillId="3" borderId="1" xfId="1" applyNumberFormat="1" applyFont="1" applyFill="1" applyBorder="1" applyAlignment="1">
      <alignment horizontal="center" vertical="center" wrapText="1"/>
    </xf>
    <xf numFmtId="0" fontId="7" fillId="3" borderId="1" xfId="1" applyFont="1" applyFill="1" applyBorder="1" applyAlignment="1">
      <alignment horizontal="center" vertical="center" wrapText="1"/>
    </xf>
    <xf numFmtId="165" fontId="7" fillId="3" borderId="1" xfId="1" applyNumberFormat="1" applyFont="1" applyFill="1" applyBorder="1" applyAlignment="1">
      <alignment horizontal="center" vertical="center" wrapText="1"/>
    </xf>
    <xf numFmtId="0" fontId="4" fillId="2" borderId="1" xfId="1" applyFont="1" applyFill="1" applyBorder="1" applyAlignment="1">
      <alignment horizontal="left" vertical="center" wrapText="1"/>
    </xf>
    <xf numFmtId="0" fontId="2" fillId="4" borderId="1" xfId="1" applyFill="1" applyBorder="1" applyAlignment="1">
      <alignment horizontal="left" vertical="center" wrapText="1"/>
    </xf>
    <xf numFmtId="0" fontId="2" fillId="2" borderId="1" xfId="1" applyFill="1" applyBorder="1" applyAlignment="1">
      <alignment horizontal="left" vertical="center" wrapText="1"/>
    </xf>
    <xf numFmtId="0" fontId="2" fillId="2" borderId="1" xfId="1" applyFill="1" applyBorder="1" applyAlignment="1">
      <alignment horizontal="left" vertical="top" wrapText="1"/>
    </xf>
    <xf numFmtId="164" fontId="10" fillId="2" borderId="1" xfId="1" applyNumberFormat="1" applyFont="1" applyFill="1" applyBorder="1" applyAlignment="1">
      <alignment horizontal="center" vertical="top" wrapText="1"/>
    </xf>
    <xf numFmtId="0" fontId="10" fillId="2" borderId="1" xfId="1" applyFont="1" applyFill="1" applyBorder="1" applyAlignment="1">
      <alignment horizontal="center" vertical="top" wrapText="1"/>
    </xf>
  </cellXfs>
  <cellStyles count="2">
    <cellStyle name="Normal" xfId="0" builtinId="0"/>
    <cellStyle name="Normal 2" xfId="1" xr:uid="{5650984E-54D6-4BCB-B04E-05671F9A214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microsoft.com/office/2019/04/relationships/externalLinkLongPath" Target="/Users/e20121858/DeKalb%20County%20Schools/Planning%20Dept%20-%20Documents/Planning/Website/Data/2Historical%20Enrollment%20&amp;%20Capacity%20Reports/4District%20Information/Demographics/DCSD_Demographics_Web_FTE2020.xlsx?DE52986C" TargetMode="External"/><Relationship Id="rId1" Type="http://schemas.openxmlformats.org/officeDocument/2006/relationships/externalLinkPath" Target="file:///\\DE52986C\DCSD_Demographics_Web_FTE2020.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dcsd.sharepoint.com/sites/planningdept/Shared%20Documents/Documents/ESPLOST/All%20Capital%20Programs/E-SPLOST%20V/E-SPLOST%20V%20Project%20List%20EAC_20241022.xlsx" TargetMode="External"/><Relationship Id="rId1" Type="http://schemas.openxmlformats.org/officeDocument/2006/relationships/externalLinkPath" Target="/sites/planningdept/Shared%20Documents/Documents/ESPLOST/All%20Capital%20Programs/E-SPLOST%20V/E-SPLOST%20V%20Project%20List%20EAC_20241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w Overview"/>
      <sheetName val="EVENT OVERVIEW"/>
      <sheetName val="Stu_Demo"/>
      <sheetName val="Students"/>
      <sheetName val="Schools"/>
      <sheetName val="IncomeData"/>
      <sheetName val="FRL"/>
      <sheetName val="Income 2017"/>
      <sheetName val="Students_2020_Forecast"/>
      <sheetName val="DCSD_Demographics_Web_FTE2020"/>
    </sheetNames>
    <sheetDataSet>
      <sheetData sheetId="0"/>
      <sheetData sheetId="1" refreshError="1"/>
      <sheetData sheetId="2" refreshError="1"/>
      <sheetData sheetId="3" refreshError="1"/>
      <sheetData sheetId="4"/>
      <sheetData sheetId="5" refreshError="1"/>
      <sheetData sheetId="6"/>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July 2021 Board"/>
      <sheetName val="October 2022 Board"/>
      <sheetName val="August 2023 Closeouts"/>
      <sheetName val="August 2023 Board"/>
      <sheetName val="Aug23 - Febr24 Changes"/>
      <sheetName val="February 2024 Board"/>
      <sheetName val="April 2024 Board"/>
      <sheetName val="Post April 2024 EAC"/>
      <sheetName val="May 2024 Budget Adj Need"/>
      <sheetName val="Aug 2024 Budget Adj Need"/>
      <sheetName val="Project Budget Report_20240815"/>
      <sheetName val="Sheet1"/>
      <sheetName val="MUNIS Budget 9_6_2024"/>
      <sheetName val="Sept 25 BUR"/>
      <sheetName val="Sept 2024 Budget Adj Need"/>
      <sheetName val="Budget Adj Form"/>
      <sheetName val="BUR_10_02_24"/>
      <sheetName val="Sheet2"/>
      <sheetName val="SPLOST V EAC"/>
      <sheetName val="Sept 2024 EAC"/>
      <sheetName val="Sept 2024 BSR"/>
      <sheetName val="FY24 byProjec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2">
          <cell r="A2" t="str">
            <v>00035</v>
          </cell>
          <cell r="B2" t="str">
            <v>000. Revenue Deposit Fund</v>
          </cell>
          <cell r="C2" t="str">
            <v>Fund for recording E-SPLOST V revenues from all sources</v>
          </cell>
          <cell r="D2">
            <v>0</v>
          </cell>
          <cell r="E2">
            <v>0</v>
          </cell>
        </row>
        <row r="3">
          <cell r="A3" t="str">
            <v>10135</v>
          </cell>
          <cell r="B3" t="str">
            <v>101. Sprinkler Installation A</v>
          </cell>
          <cell r="C3" t="str">
            <v xml:space="preserve"> </v>
          </cell>
          <cell r="D3">
            <v>739667</v>
          </cell>
          <cell r="E3">
            <v>739667</v>
          </cell>
        </row>
        <row r="4">
          <cell r="A4" t="str">
            <v>10235</v>
          </cell>
          <cell r="B4" t="str">
            <v>102. Sprinkler Installation B</v>
          </cell>
          <cell r="C4" t="str">
            <v>Sprinkler installation at 7 schools:
Allgood ES, Brockett ES, Evansdale ES, John Lewis ES (temporary/Druid Hills), Margaret Harris Comprehensive School, Stone Mill ES, Stone Mountain ES</v>
          </cell>
          <cell r="D4">
            <v>859939</v>
          </cell>
          <cell r="E4">
            <v>859939</v>
          </cell>
        </row>
        <row r="5">
          <cell r="A5" t="str">
            <v>10335</v>
          </cell>
          <cell r="B5" t="str">
            <v>103. Sprinkler Installation C</v>
          </cell>
          <cell r="C5" t="str">
            <v>Sprinkler installation at 5 schools: 
Huntley Hills ES, Montgomery ES, Sequoyah MS, Vanderlyn ES, and Woodward ES</v>
          </cell>
          <cell r="D5">
            <v>708725</v>
          </cell>
          <cell r="E5">
            <v>708725</v>
          </cell>
        </row>
        <row r="6">
          <cell r="A6" t="str">
            <v>10935</v>
          </cell>
          <cell r="B6" t="str">
            <v>109. Life Safety Set-aside</v>
          </cell>
          <cell r="C6" t="str">
            <v>Set-aside funds for other fire and life safety improvements, 
which could include enhancements to fire alarm systems, emergency lighting, and other life safety improvements to support our partnership with the DeKalb Fire Marshal’s office.</v>
          </cell>
          <cell r="D6">
            <v>0</v>
          </cell>
          <cell r="E6">
            <v>0</v>
          </cell>
        </row>
        <row r="7">
          <cell r="A7" t="str">
            <v>11135</v>
          </cell>
          <cell r="B7" t="str">
            <v>111. Fence installation A</v>
          </cell>
          <cell r="C7" t="str">
            <v>Fence installation at 12 schools:
Arabia Mountain HS, Bob Mathis ES, Cedar Grove ES, Cedar Grove HS, Fairington ES, Flat Shoals ES, International Student Center (Midway), Lithonia HS, Rainbow ES, Redan ES, Wadsworth Magnet (Knollwood), and Woodridge ES</v>
          </cell>
          <cell r="D7">
            <v>406808</v>
          </cell>
          <cell r="E7">
            <v>406808</v>
          </cell>
        </row>
        <row r="8">
          <cell r="A8" t="str">
            <v>11235</v>
          </cell>
          <cell r="B8" t="str">
            <v>112. Fence installation B</v>
          </cell>
          <cell r="C8" t="str">
            <v>Fence installation at 12 schools:
Allgood ES, Clarkston HS, Druid Hills MS, Dunaire ES, E. L. Miller ES, Freedom MS, Hambrick ES, Idlewood ES, Laurel Ridge ES, Margaret Harris Comprehensive School, Stephenson MS, and Stoneview ES</v>
          </cell>
          <cell r="D8">
            <v>380260</v>
          </cell>
          <cell r="E8">
            <v>380260</v>
          </cell>
        </row>
        <row r="9">
          <cell r="A9" t="str">
            <v>11335</v>
          </cell>
          <cell r="B9" t="str">
            <v>113. Fence installation C</v>
          </cell>
          <cell r="C9" t="str">
            <v>Fence installation at 12 schools:
Briar Vista ES, Cary Reynolds ES, Chesnut ES, Cross Keys HS, Dresden ES, Henderson Mill ES, Kingsley ES, Kittredge Magnet, Oak Grove ES, Sequoyah MS, Vanderlyn ES, and Woodward ES</v>
          </cell>
          <cell r="D9">
            <v>376348</v>
          </cell>
          <cell r="E9">
            <v>376348</v>
          </cell>
        </row>
        <row r="10">
          <cell r="A10" t="str">
            <v>11435</v>
          </cell>
          <cell r="B10" t="str">
            <v>114. Athletic Field Fencing</v>
          </cell>
          <cell r="C10" t="str">
            <v>Installation of Fencing around athletic fields for all District HS and MS receiving new artificial turf and Tracks</v>
          </cell>
          <cell r="D10">
            <v>969030.17999999993</v>
          </cell>
          <cell r="E10">
            <v>969030.17999999993</v>
          </cell>
        </row>
        <row r="11">
          <cell r="A11" t="str">
            <v>11535</v>
          </cell>
          <cell r="B11" t="str">
            <v>115. Security Vestibules A</v>
          </cell>
          <cell r="C11" t="str">
            <v>Installation of security vestibules at 10 schools: Bob Mathis ES, Cedar Grove ES, Columbia ES, International Student Center (Midway), McNair HS, Rainbow ES, Stephenson MS, Stone Mountain HS, Wadsworth Magnet (Knollwood), and Woodridge ES</v>
          </cell>
          <cell r="D11">
            <v>2910902</v>
          </cell>
          <cell r="E11">
            <v>3210902</v>
          </cell>
        </row>
        <row r="12">
          <cell r="A12" t="str">
            <v>11635</v>
          </cell>
          <cell r="B12" t="str">
            <v>116. Security Vestibules B</v>
          </cell>
          <cell r="C12" t="str">
            <v>Installation of security vestibules at 10 schools:
AIC/DeKalb Early College Academy, AIC/Elizabeth Andrews HS, Ashford Park ES, Briarlake ES, Chesnut ES, Henderson MS, Idlewood ES, Oak Grove ES, Sequoyah MS, and Vanderlyn ES</v>
          </cell>
          <cell r="D12">
            <v>2390902</v>
          </cell>
          <cell r="E12">
            <v>2390902</v>
          </cell>
        </row>
        <row r="13">
          <cell r="A13" t="str">
            <v>12135</v>
          </cell>
          <cell r="B13" t="str">
            <v>121. Druid Hills HS</v>
          </cell>
          <cell r="C13" t="str">
            <v>Security vestibule installation, fire sprinkler installation, and accessibility improvements between floors</v>
          </cell>
          <cell r="D13">
            <v>623615.03</v>
          </cell>
          <cell r="E13">
            <v>623615.03</v>
          </cell>
        </row>
        <row r="14">
          <cell r="A14" t="str">
            <v>12235</v>
          </cell>
          <cell r="B14" t="str">
            <v>122. Hambrick ES</v>
          </cell>
          <cell r="C14" t="str">
            <v>Security vestibule installation, fire sprinkler installation, and one special education restroom upgrade</v>
          </cell>
          <cell r="D14">
            <v>1812972</v>
          </cell>
          <cell r="E14">
            <v>1812972</v>
          </cell>
        </row>
        <row r="15">
          <cell r="A15" t="str">
            <v>20135</v>
          </cell>
          <cell r="B15" t="str">
            <v>201. Cross Keys HS</v>
          </cell>
          <cell r="C15" t="str">
            <v>Installation of security vestibule and sprinkler installation and installation of synthetic turf field at practice field</v>
          </cell>
          <cell r="D15">
            <v>310973.46999999997</v>
          </cell>
          <cell r="E15">
            <v>310973.46999999997</v>
          </cell>
        </row>
        <row r="16">
          <cell r="A16" t="str">
            <v>20235</v>
          </cell>
          <cell r="B16" t="str">
            <v>202. Freedom MS</v>
          </cell>
          <cell r="C16" t="str">
            <v xml:space="preserve">Installation of security vestibule </v>
          </cell>
          <cell r="D16">
            <v>425000</v>
          </cell>
          <cell r="E16">
            <v>400000</v>
          </cell>
        </row>
        <row r="17">
          <cell r="A17" t="str">
            <v>20335</v>
          </cell>
          <cell r="B17" t="str">
            <v>203. Peachtree MS</v>
          </cell>
          <cell r="C17" t="str">
            <v>Site work to support access to City of Dunwoody ball fields</v>
          </cell>
          <cell r="D17">
            <v>228090.33</v>
          </cell>
          <cell r="E17">
            <v>228090.33</v>
          </cell>
        </row>
        <row r="18">
          <cell r="A18" t="str">
            <v>21135</v>
          </cell>
          <cell r="B18" t="str">
            <v>211. Cedar Grove HS</v>
          </cell>
          <cell r="C18" t="str">
            <v>Auditorium addition and improved accessibility between levels (possibly light duty elevator) and turf installation at football practice field</v>
          </cell>
          <cell r="D18">
            <v>12778250</v>
          </cell>
          <cell r="E18">
            <v>12100000</v>
          </cell>
        </row>
        <row r="19">
          <cell r="A19" t="str">
            <v>21235</v>
          </cell>
          <cell r="B19" t="str">
            <v>212. Chamblee HS</v>
          </cell>
          <cell r="C19" t="str">
            <v>Installation of synthetic turf at football practice field</v>
          </cell>
          <cell r="D19">
            <v>795695.74</v>
          </cell>
          <cell r="E19">
            <v>795695.74</v>
          </cell>
        </row>
        <row r="20">
          <cell r="A20" t="str">
            <v>21335</v>
          </cell>
          <cell r="B20" t="str">
            <v>213. Clarkston HS</v>
          </cell>
          <cell r="C20" t="str">
            <v>Installation of synthetic turf at football practice field, installation of security vestibule, and accessibility improvements (elevator(s), lift for stage, and improved assisted toileting area</v>
          </cell>
          <cell r="D20">
            <v>3741200</v>
          </cell>
          <cell r="E20">
            <v>3200000</v>
          </cell>
        </row>
        <row r="21">
          <cell r="A21" t="str">
            <v>21435</v>
          </cell>
          <cell r="B21" t="str">
            <v>214. New Cross Keys HS</v>
          </cell>
          <cell r="C21" t="str">
            <v>Construction of Addition and Modernization (Extensive Renovation) of Cross Keys HS</v>
          </cell>
          <cell r="D21">
            <v>81250000</v>
          </cell>
          <cell r="E21">
            <v>147466000</v>
          </cell>
        </row>
        <row r="22">
          <cell r="A22" t="str">
            <v>21535</v>
          </cell>
          <cell r="B22" t="str">
            <v>215. Dunwoody HS</v>
          </cell>
          <cell r="C22" t="str">
            <v>Installation of synthetic turf at football practice field</v>
          </cell>
          <cell r="D22">
            <v>1284135.3500000001</v>
          </cell>
          <cell r="E22">
            <v>1284135.3500000001</v>
          </cell>
        </row>
        <row r="23">
          <cell r="A23" t="str">
            <v>21635</v>
          </cell>
          <cell r="B23" t="str">
            <v>216. Lakeside HS</v>
          </cell>
          <cell r="C23" t="str">
            <v>Installation of synthetic turf at football practice field</v>
          </cell>
          <cell r="D23">
            <v>1508673.04</v>
          </cell>
          <cell r="E23">
            <v>1498673.04</v>
          </cell>
        </row>
        <row r="24">
          <cell r="A24" t="str">
            <v>21735</v>
          </cell>
          <cell r="B24" t="str">
            <v>217. Design New Sequoyah MS &amp; HS</v>
          </cell>
          <cell r="C24" t="str">
            <v>Design of a New Sequoyah Middle School and a New Sequoyah High School</v>
          </cell>
          <cell r="D24">
            <v>10000000</v>
          </cell>
          <cell r="E24">
            <v>14000000</v>
          </cell>
        </row>
        <row r="25">
          <cell r="A25" t="str">
            <v>22135</v>
          </cell>
          <cell r="B25" t="str">
            <v>221. John Lewis ES</v>
          </cell>
          <cell r="C25" t="str">
            <v>New 900-seat prototype elementary school, including land purchase</v>
          </cell>
          <cell r="D25">
            <v>31409071.169999998</v>
          </cell>
          <cell r="E25">
            <v>31409071.169999998</v>
          </cell>
        </row>
        <row r="26">
          <cell r="A26" t="str">
            <v>22235</v>
          </cell>
          <cell r="B26" t="str">
            <v>222. New ES for Cross Keys North</v>
          </cell>
          <cell r="C26" t="str">
            <v>New 900-seat prototype elementary school, including land purchase</v>
          </cell>
          <cell r="D26">
            <v>38192451.649999999</v>
          </cell>
          <cell r="E26">
            <v>38192451.649999999</v>
          </cell>
        </row>
        <row r="27">
          <cell r="A27" t="str">
            <v>22335</v>
          </cell>
          <cell r="B27" t="str">
            <v>223. Indian Creek ES</v>
          </cell>
          <cell r="C27" t="str">
            <v>Tear-down and re-build of new 1200-seat (expanded) prototype elementary school on-site</v>
          </cell>
          <cell r="D27">
            <v>39855023.510000005</v>
          </cell>
          <cell r="E27">
            <v>39855023.510000005</v>
          </cell>
        </row>
        <row r="28">
          <cell r="A28" t="str">
            <v>22435</v>
          </cell>
          <cell r="B28" t="str">
            <v>224. New Dunwoody / Chamblee ES</v>
          </cell>
          <cell r="C28" t="str">
            <v>New 950 seat prototype elementary school</v>
          </cell>
          <cell r="D28">
            <v>6949828.7699999996</v>
          </cell>
          <cell r="E28">
            <v>6949828.7699999996</v>
          </cell>
        </row>
        <row r="29">
          <cell r="A29" t="str">
            <v>30135</v>
          </cell>
          <cell r="B29" t="str">
            <v>301. Turf Installation A</v>
          </cell>
          <cell r="C29" t="str">
            <v>Turf installation at football practice field at 6 schools: Druid Hills MS, Redan HS, Stephenson HS, Stone Mountain HS, Towers HS, and Tucker HS</v>
          </cell>
          <cell r="D29">
            <v>6729075.8899999997</v>
          </cell>
          <cell r="E29">
            <v>6729075.8899999997</v>
          </cell>
        </row>
        <row r="30">
          <cell r="A30" t="str">
            <v>30235</v>
          </cell>
          <cell r="B30" t="str">
            <v>302. Turf Installation B</v>
          </cell>
          <cell r="C30" t="str">
            <v>Turf installation at football practice field at 7 schools: Arabia Mountain HS, Columbia HS, Lithonia HS, Martin Luther King, Jr. HS, McNair, Ronald E. HS, Miller Grove HS, and Southwest DeKalb HS</v>
          </cell>
          <cell r="D30">
            <v>6806723.3499999996</v>
          </cell>
          <cell r="E30">
            <v>6806723.3499999996</v>
          </cell>
        </row>
        <row r="31">
          <cell r="A31" t="str">
            <v>30335</v>
          </cell>
          <cell r="B31" t="str">
            <v>303. Set aside for Track with Turf Installation</v>
          </cell>
          <cell r="C31" t="str">
            <v>Set aside for adding or resurfacing rubber tracks for all HS &amp; MS fields having artificial turf installed</v>
          </cell>
          <cell r="D31">
            <v>0</v>
          </cell>
          <cell r="E31">
            <v>0</v>
          </cell>
        </row>
        <row r="32">
          <cell r="A32" t="str">
            <v>30435</v>
          </cell>
          <cell r="B32" t="str">
            <v>304. Baseball facilities improvements at Druid Hills MS and Redan HS</v>
          </cell>
          <cell r="C32" t="str">
            <v>Baseball facilities improvements at Druid Hills MS and Redan HS</v>
          </cell>
          <cell r="D32">
            <v>2762972</v>
          </cell>
          <cell r="E32">
            <v>2762972</v>
          </cell>
        </row>
        <row r="33">
          <cell r="A33" t="str">
            <v>31135</v>
          </cell>
          <cell r="B33" t="str">
            <v>311. Playground replacement</v>
          </cell>
          <cell r="C33" t="str">
            <v>Replacement of playground at 19 schools: 
Briar Vista ES, Briarlake ES, Cary Reynolds ES, Cedar Grove ES, Chapel Hill ES, Columbia ES, Evansdale ES, Fairington ES, Hambrick ES, Henderson Mill ES, Kelley Lake ES, McLendon ES, Panola Way ES, Rainbow ES, Robert Shaw Theme ES, Rock Chapel ES, Stone Mill ES, Toney ES, Woodward ES</v>
          </cell>
          <cell r="D33">
            <v>1255163.3</v>
          </cell>
          <cell r="E33">
            <v>1255163.3</v>
          </cell>
        </row>
        <row r="34">
          <cell r="A34" t="str">
            <v>32135</v>
          </cell>
          <cell r="B34" t="str">
            <v>321. Plumbing fixture replacement</v>
          </cell>
          <cell r="C34" t="str">
            <v>Plumbing fixture replacement at 5 schools:
Bouie Theme ES, Browns Mill ES, Oak Grove ES, Oak View ES, Stone Mountain ES</v>
          </cell>
          <cell r="D34">
            <v>412791</v>
          </cell>
          <cell r="E34">
            <v>412791</v>
          </cell>
        </row>
        <row r="35">
          <cell r="A35" t="str">
            <v>32235</v>
          </cell>
          <cell r="B35" t="str">
            <v>322. Redan MS</v>
          </cell>
          <cell r="C35" t="str">
            <v>Restroom and plumbing fixture replacement, fire sprinkler installation,  improved assisted toileting area, roof replacement and HVAC system replacement</v>
          </cell>
          <cell r="D35">
            <v>7487983.8399999999</v>
          </cell>
          <cell r="E35">
            <v>8053162</v>
          </cell>
        </row>
        <row r="36">
          <cell r="A36" t="str">
            <v>33135</v>
          </cell>
          <cell r="B36" t="str">
            <v>331. Water Quality Set-Aside</v>
          </cell>
          <cell r="C36" t="str">
            <v>Set-aside funds for facility improvements in support of water quality improvement</v>
          </cell>
          <cell r="D36">
            <v>0</v>
          </cell>
          <cell r="E36">
            <v>0</v>
          </cell>
        </row>
        <row r="37">
          <cell r="A37" t="str">
            <v>34135</v>
          </cell>
          <cell r="B37" t="str">
            <v>341. Accessibility improvements and plumbing fixtures at 4 schools</v>
          </cell>
          <cell r="C37" t="str">
            <v>Accessibility improvements at 4 schools: 
Cedar Grove MS (accessibility improvements and plumbing fixtures), Chapel Hill MS (accessibility improvements and plumbing fixtures), Oakcliff Theme ES (accessibility improvements only), and Rainbow ES (accessibility improvements only)</v>
          </cell>
          <cell r="D37">
            <v>155153.43999999994</v>
          </cell>
          <cell r="E37">
            <v>170981.25</v>
          </cell>
        </row>
        <row r="38">
          <cell r="A38" t="str">
            <v>34235</v>
          </cell>
          <cell r="B38" t="str">
            <v>342. ADA restroom upgrades</v>
          </cell>
          <cell r="C38" t="str">
            <v>Improved assisted toileting area in one special needs classroom at 11 schools:
Bethune MS, Canby Lane ES, Kelley Lake ES, Laurel Ridge ES, McLendon ES, Miller Grove MS, Panola Way ES, Pine Ridge ES, Redan ES, Sagamore Hills ES, and Stephenson MS</v>
          </cell>
          <cell r="D38">
            <v>552862.62000000011</v>
          </cell>
          <cell r="E38">
            <v>611471</v>
          </cell>
        </row>
        <row r="39">
          <cell r="A39" t="str">
            <v>34335</v>
          </cell>
          <cell r="B39" t="str">
            <v>343. Druid Hills MS</v>
          </cell>
          <cell r="C39" t="str">
            <v>Security vestibule installation, plumbing fixture replacement, and accessibility improvements (new light duty elevator, new lifts, improved assisted toileting area)</v>
          </cell>
          <cell r="D39">
            <v>1901328</v>
          </cell>
          <cell r="E39">
            <v>1907328</v>
          </cell>
        </row>
        <row r="40">
          <cell r="A40" t="str">
            <v>34435</v>
          </cell>
          <cell r="B40" t="str">
            <v>344. Midvale ES</v>
          </cell>
          <cell r="C40" t="str">
            <v>Accessibility improvements (light duty elevator in new exterior shaft, platform lift for stage, and improved assisted toileting area), installation of fire sprinklers, and HVAC Replacement</v>
          </cell>
          <cell r="D40">
            <v>9774984</v>
          </cell>
          <cell r="E40">
            <v>9774984</v>
          </cell>
        </row>
        <row r="41">
          <cell r="A41" t="str">
            <v>34535</v>
          </cell>
          <cell r="B41" t="str">
            <v>345. Former John Lewis Facility</v>
          </cell>
          <cell r="C41" t="str">
            <v>Improvement to former John Lewis ES facility to accommodate Kittredge Magnet</v>
          </cell>
          <cell r="D41">
            <v>1885006</v>
          </cell>
          <cell r="E41">
            <v>1929006</v>
          </cell>
        </row>
        <row r="42">
          <cell r="A42" t="str">
            <v>35135</v>
          </cell>
          <cell r="B42" t="str">
            <v>351. Henderson Mill ES</v>
          </cell>
          <cell r="C42" t="str">
            <v>Major building system replacement with emphasis on Roof, Plumbing, HVAC Components</v>
          </cell>
          <cell r="D42">
            <v>8807300</v>
          </cell>
          <cell r="E42">
            <v>8807300</v>
          </cell>
        </row>
        <row r="43">
          <cell r="A43" t="str">
            <v>35235</v>
          </cell>
          <cell r="B43" t="str">
            <v>352. Toney ES</v>
          </cell>
          <cell r="C43" t="str">
            <v>Major building system replacement with emphasis on HVAC</v>
          </cell>
          <cell r="D43">
            <v>6790000</v>
          </cell>
          <cell r="E43">
            <v>7290000</v>
          </cell>
        </row>
        <row r="44">
          <cell r="A44" t="str">
            <v>35335</v>
          </cell>
          <cell r="B44" t="str">
            <v>353. Former Nancy Creek</v>
          </cell>
          <cell r="C44" t="str">
            <v>Major building system replacement with emphasis on HVAC and Fire sprinkler installation</v>
          </cell>
          <cell r="D44">
            <v>13871073</v>
          </cell>
          <cell r="E44">
            <v>13871073</v>
          </cell>
        </row>
        <row r="45">
          <cell r="A45" t="str">
            <v>35435</v>
          </cell>
          <cell r="B45" t="str">
            <v>354. E. L. Miller ES</v>
          </cell>
          <cell r="C45" t="str">
            <v>Major building system replacement with emphasis on, HVAC, Fire Protection</v>
          </cell>
          <cell r="D45">
            <v>8460883.9600000009</v>
          </cell>
          <cell r="E45">
            <v>8500000</v>
          </cell>
        </row>
        <row r="46">
          <cell r="A46" t="str">
            <v>35535</v>
          </cell>
          <cell r="B46" t="str">
            <v>355. Stoneview ES</v>
          </cell>
          <cell r="C46" t="str">
            <v>Major building system replacement with emphasis on Roof, HVAC Components</v>
          </cell>
          <cell r="D46">
            <v>4860000</v>
          </cell>
          <cell r="E46">
            <v>15000000</v>
          </cell>
        </row>
        <row r="47">
          <cell r="A47" t="str">
            <v>35635</v>
          </cell>
          <cell r="B47" t="str">
            <v>356. Cary Reynolds ES</v>
          </cell>
          <cell r="C47" t="str">
            <v>Major building system replacement with emphasis on Roof, HVAC Components and Installation of security vestibule</v>
          </cell>
          <cell r="D47">
            <v>12040</v>
          </cell>
          <cell r="E47">
            <v>12040</v>
          </cell>
        </row>
        <row r="48">
          <cell r="A48" t="str">
            <v>35735</v>
          </cell>
          <cell r="B48" t="str">
            <v>357. Briar Vista ES</v>
          </cell>
          <cell r="C48" t="str">
            <v>Major building system replacement with emphasis on Roof, Accessibility improvements between levels; and Installation of security vestibule</v>
          </cell>
          <cell r="D48">
            <v>6513335</v>
          </cell>
          <cell r="E48">
            <v>4715100</v>
          </cell>
        </row>
        <row r="49">
          <cell r="A49" t="str">
            <v>35835</v>
          </cell>
          <cell r="B49" t="str">
            <v>358. Champion Theme MS</v>
          </cell>
          <cell r="C49" t="str">
            <v>Major building system replacement with emphasis on HVAC Components and Fire sprinkler installation, Old Rock Gym Renovation</v>
          </cell>
          <cell r="D49">
            <v>23840291</v>
          </cell>
          <cell r="E49">
            <v>30000000</v>
          </cell>
        </row>
        <row r="50">
          <cell r="A50" t="str">
            <v>35935</v>
          </cell>
          <cell r="B50" t="str">
            <v>359. Livsey ES</v>
          </cell>
          <cell r="C50" t="str">
            <v>Major building system replacement with emphasis on HVAC</v>
          </cell>
          <cell r="D50">
            <v>6000000</v>
          </cell>
          <cell r="E50">
            <v>9000000</v>
          </cell>
        </row>
        <row r="51">
          <cell r="A51" t="str">
            <v>36035</v>
          </cell>
          <cell r="B51" t="str">
            <v>360. DeKalb HS of Technology-South</v>
          </cell>
          <cell r="C51" t="str">
            <v>Major building system replacement with emphasis on HVAC Components, Plumbing &amp; Site improvements</v>
          </cell>
          <cell r="D51">
            <v>10647500</v>
          </cell>
          <cell r="E51">
            <v>10647500</v>
          </cell>
        </row>
        <row r="52">
          <cell r="A52" t="str">
            <v>36135</v>
          </cell>
          <cell r="B52" t="str">
            <v>361. Fairington ES</v>
          </cell>
          <cell r="C52" t="str">
            <v>Major building system replacement with emphasis on Roofing and Site Improvements, Plumbing fixture replacement, HVAC upgrades as needed and fire sprinkler installation</v>
          </cell>
          <cell r="D52">
            <v>6084462.1699999999</v>
          </cell>
          <cell r="E52">
            <v>6294787</v>
          </cell>
        </row>
        <row r="53">
          <cell r="A53" t="str">
            <v>36235</v>
          </cell>
          <cell r="B53" t="str">
            <v>362. Dresden ES</v>
          </cell>
          <cell r="C53" t="str">
            <v>Design of New Dresden ES replacement facility</v>
          </cell>
          <cell r="D53">
            <v>2343140</v>
          </cell>
          <cell r="E53">
            <v>3783140</v>
          </cell>
        </row>
        <row r="54">
          <cell r="A54" t="str">
            <v>36335</v>
          </cell>
          <cell r="B54" t="str">
            <v>363. Kingsley ES</v>
          </cell>
          <cell r="C54" t="str">
            <v>Major building system replacement with emphasis on HVAC Components and Fire sprinkler installation</v>
          </cell>
          <cell r="D54">
            <v>2610000</v>
          </cell>
          <cell r="E54">
            <v>3610000</v>
          </cell>
        </row>
        <row r="55">
          <cell r="A55" t="str">
            <v>36435</v>
          </cell>
          <cell r="B55" t="str">
            <v>364. Hawthorne ES</v>
          </cell>
          <cell r="C55" t="str">
            <v>Major building system replacement with emphasis on HVAC Components, Plumbing, and Roof Replacement</v>
          </cell>
          <cell r="D55">
            <v>10178350</v>
          </cell>
          <cell r="E55">
            <v>10178350</v>
          </cell>
        </row>
        <row r="56">
          <cell r="A56" t="str">
            <v>36535</v>
          </cell>
          <cell r="B56" t="str">
            <v>365. Salem MS</v>
          </cell>
          <cell r="C56" t="str">
            <v>Major building system replacement with emphasis on HVAC Components, and roof replacement as needed</v>
          </cell>
          <cell r="D56">
            <v>11479985.6</v>
          </cell>
          <cell r="E56">
            <v>12013551</v>
          </cell>
        </row>
        <row r="57">
          <cell r="A57" t="str">
            <v>36635</v>
          </cell>
          <cell r="B57" t="str">
            <v>366. Rock Chapel ES</v>
          </cell>
          <cell r="C57" t="str">
            <v>Major building system replacement with emphasis on HVAC, site improvements, lighting replacement, fire alarm system replacement, new fire sprinkler system, and additional parking</v>
          </cell>
          <cell r="D57">
            <v>5530000</v>
          </cell>
          <cell r="E57">
            <v>12000000</v>
          </cell>
        </row>
        <row r="58">
          <cell r="A58" t="str">
            <v>36735</v>
          </cell>
          <cell r="B58" t="str">
            <v>367. Set-aside for Additional Contingency for Capital Renewal Projects</v>
          </cell>
          <cell r="C58" t="str">
            <v>Set aside for additional contingency for E-SPLOST V capital renewal projects</v>
          </cell>
          <cell r="D58">
            <v>0</v>
          </cell>
          <cell r="E58">
            <v>0</v>
          </cell>
        </row>
        <row r="59">
          <cell r="A59" t="str">
            <v>36835</v>
          </cell>
          <cell r="B59" t="str">
            <v>368. Laurel Ridge ES</v>
          </cell>
          <cell r="C59" t="str">
            <v>Major building system replacement with emphasis on HVAC and Windows, addition of a security vestibule, a fire sprinkler system, replacement of light fixtures with LED fixture, ceiling replacement and roof replacement</v>
          </cell>
          <cell r="D59">
            <v>12092265</v>
          </cell>
          <cell r="E59">
            <v>12092265</v>
          </cell>
        </row>
        <row r="60">
          <cell r="A60" t="str">
            <v>36935</v>
          </cell>
          <cell r="B60" t="str">
            <v>369. Woodridge ES</v>
          </cell>
          <cell r="C60" t="str">
            <v>Major building system replacement with emphasis on HVAC, addition of a fire sprinkler system, replacement of light fixtures with LED fixtures, roofing improvements and ceiling replacement</v>
          </cell>
          <cell r="D60">
            <v>10060000</v>
          </cell>
          <cell r="E60">
            <v>10060000</v>
          </cell>
        </row>
        <row r="61">
          <cell r="A61" t="str">
            <v>37035</v>
          </cell>
          <cell r="B61" t="str">
            <v>370. Chesnut ES</v>
          </cell>
          <cell r="C61" t="str">
            <v>Major building system replacement with emphasis on HVAC, addition of a fire sprinkler system, roofing improvements, replace existing lighting with LED light fixtures and ceiling replacement</v>
          </cell>
          <cell r="D61">
            <v>9080000</v>
          </cell>
          <cell r="E61">
            <v>9080000</v>
          </cell>
        </row>
        <row r="62">
          <cell r="A62" t="str">
            <v>37135</v>
          </cell>
          <cell r="B62" t="str">
            <v>371. Bus Parking Pavement</v>
          </cell>
          <cell r="C62" t="str">
            <v>Pavement upgrades at East DeKalb Campus and Hallford Stadium</v>
          </cell>
          <cell r="D62">
            <v>2544373.2000000002</v>
          </cell>
          <cell r="E62">
            <v>2544373.2000000002</v>
          </cell>
        </row>
        <row r="63">
          <cell r="A63" t="str">
            <v>37235</v>
          </cell>
          <cell r="B63" t="str">
            <v>372. Ashford Park ES</v>
          </cell>
          <cell r="C63" t="str">
            <v>Major building system replacement with emphasis on Roofing</v>
          </cell>
          <cell r="D63">
            <v>1240870.58</v>
          </cell>
          <cell r="E63">
            <v>1240870.58</v>
          </cell>
        </row>
        <row r="64">
          <cell r="A64" t="str">
            <v>37335</v>
          </cell>
          <cell r="B64" t="str">
            <v>373. Montgomery ES</v>
          </cell>
          <cell r="C64" t="str">
            <v>Major building system replacement with emphasis on Roofing</v>
          </cell>
          <cell r="D64">
            <v>0</v>
          </cell>
          <cell r="E64">
            <v>0</v>
          </cell>
        </row>
        <row r="65">
          <cell r="A65" t="str">
            <v>37435</v>
          </cell>
          <cell r="B65" t="str">
            <v>374. Brockett ES</v>
          </cell>
          <cell r="C65" t="str">
            <v>Major building system replacement with emphasis on Roofing</v>
          </cell>
          <cell r="D65">
            <v>1423092.52</v>
          </cell>
          <cell r="E65">
            <v>1423092.52</v>
          </cell>
        </row>
        <row r="66">
          <cell r="A66" t="str">
            <v>37535</v>
          </cell>
          <cell r="B66" t="str">
            <v>375. Wynbrooke ES</v>
          </cell>
          <cell r="C66" t="str">
            <v>Major building system replacement with emphasis on Roofing</v>
          </cell>
          <cell r="D66">
            <v>1828761.33</v>
          </cell>
          <cell r="E66">
            <v>1828761.11</v>
          </cell>
        </row>
        <row r="67">
          <cell r="A67" t="str">
            <v>37635</v>
          </cell>
          <cell r="B67" t="str">
            <v>376. Browns Mill ES</v>
          </cell>
          <cell r="C67" t="str">
            <v>Major building system replacement with emphasis on Roofing</v>
          </cell>
          <cell r="D67">
            <v>0</v>
          </cell>
          <cell r="E67">
            <v>0</v>
          </cell>
        </row>
        <row r="68">
          <cell r="A68" t="str">
            <v>37735</v>
          </cell>
          <cell r="B68" t="str">
            <v>377. DeKalb Alternative/East Campus</v>
          </cell>
          <cell r="C68" t="str">
            <v>Major building system replacement with emphasis on Roofing</v>
          </cell>
          <cell r="D68">
            <v>2063428.17</v>
          </cell>
          <cell r="E68">
            <v>2063428.17</v>
          </cell>
        </row>
        <row r="69">
          <cell r="A69" t="str">
            <v>37835</v>
          </cell>
          <cell r="B69" t="str">
            <v>378. Oak Grove ES</v>
          </cell>
          <cell r="C69" t="str">
            <v>Major building system replacement with emphasis on Roofing</v>
          </cell>
          <cell r="D69">
            <v>1462877.02</v>
          </cell>
          <cell r="E69">
            <v>1462877.02</v>
          </cell>
        </row>
        <row r="70">
          <cell r="A70" t="str">
            <v>37935</v>
          </cell>
          <cell r="B70" t="str">
            <v>379. Update HVAC Controls</v>
          </cell>
          <cell r="C70" t="str">
            <v xml:space="preserve">Ensure all DCSD school facilities meet minimum standard for HVAC Controls </v>
          </cell>
          <cell r="D70">
            <v>220</v>
          </cell>
          <cell r="E70">
            <v>0</v>
          </cell>
        </row>
        <row r="71">
          <cell r="A71" t="str">
            <v>38035</v>
          </cell>
          <cell r="B71" t="str">
            <v>380. Green Forrest Drive</v>
          </cell>
          <cell r="C71" t="str">
            <v>Rennovation of Green Forrest Drive facility (former location of Wadsworth ES) at act as swing space to schools undergoing a major capital improvement project</v>
          </cell>
          <cell r="D71">
            <v>6000000</v>
          </cell>
          <cell r="E71">
            <v>6000000</v>
          </cell>
        </row>
        <row r="72">
          <cell r="A72" t="str">
            <v>38135</v>
          </cell>
          <cell r="B72" t="str">
            <v>381. Parking Addition</v>
          </cell>
          <cell r="C72" t="str">
            <v>Add parking spaces at 10 schools
(number of parking spaces shown): Canby Lane ES (31), Columbia ES (31), Flat Shoals ES (34), Hambrick ES (36), Jolly ES (29), Oakcliff Theme ES (32), Rainbow ES (32), Snapfinger ES (34), Stone Mill ES (31), and Stone Mountain ES (29)</v>
          </cell>
          <cell r="D72">
            <v>7433026</v>
          </cell>
          <cell r="E72">
            <v>7433026</v>
          </cell>
        </row>
        <row r="73">
          <cell r="A73" t="str">
            <v>38235</v>
          </cell>
          <cell r="B73" t="str">
            <v>382. Set aside or resurfacing existing parking at parking addition schools</v>
          </cell>
          <cell r="C73" t="str">
            <v>Set aside to resurface existing lots at 10 schools
(number of parking spaces shown): Canby Lane ES (31), Columbia ES (31), Flat Shoals ES (34), Hambrick ES (36), Jolly ES (29), Oakcliff Theme ES (32), Rainbow ES (32), Snapfinger ES (34), Stone Mill ES (31), and Stone Mountain ES (29)</v>
          </cell>
          <cell r="D73">
            <v>0</v>
          </cell>
          <cell r="E73">
            <v>0</v>
          </cell>
        </row>
        <row r="74">
          <cell r="A74" t="str">
            <v>40135</v>
          </cell>
          <cell r="B74" t="str">
            <v>401. Technology: ERP/Finance/HR System (Bond, Initial Capital)</v>
          </cell>
          <cell r="C74" t="str">
            <v>Replace legacy Financial and
Human Resources system with a new and enhanced 21st century enterprise resource planning (ERP) system. This is bond-funded.</v>
          </cell>
          <cell r="D74">
            <v>2048859.99</v>
          </cell>
          <cell r="E74">
            <v>2048859.99</v>
          </cell>
        </row>
        <row r="75">
          <cell r="A75" t="str">
            <v>40235</v>
          </cell>
          <cell r="B75" t="str">
            <v>402. Technology: ERP/Finance/HR System (Sales Tax and State Reimbursements)</v>
          </cell>
          <cell r="C75" t="str">
            <v>Replace legacy Financial and
Human Resources system with a new and enhanced 21st century enterprise resource planning (ERP) system.</v>
          </cell>
          <cell r="D75">
            <v>15598364.25</v>
          </cell>
          <cell r="E75">
            <v>15598364.25</v>
          </cell>
        </row>
        <row r="76">
          <cell r="A76" t="str">
            <v>41135</v>
          </cell>
          <cell r="B76" t="str">
            <v>411. Technology: Computer Refresh A (Bond)</v>
          </cell>
          <cell r="C76" t="str">
            <v>Every school in the District will
receive new computer equipment; All teachers will receive new computer equipment; All student labs will receive new computer equipment. This is bond-funded.</v>
          </cell>
          <cell r="D76">
            <v>12958876.4</v>
          </cell>
          <cell r="E76">
            <v>12958876.4</v>
          </cell>
        </row>
        <row r="77">
          <cell r="A77" t="str">
            <v>41235</v>
          </cell>
          <cell r="B77" t="str">
            <v>412. Technology: Computer Refresh B (Sales Tax and State Reimbursements)</v>
          </cell>
          <cell r="C77" t="str">
            <v>Every school in the District will
receive new computer equipment; All teachers will receive new computer equipment; All student labs will receive new computer equipment.</v>
          </cell>
          <cell r="D77">
            <v>12206049.01</v>
          </cell>
          <cell r="E77">
            <v>12206049.01</v>
          </cell>
        </row>
        <row r="78">
          <cell r="A78" t="str">
            <v>42135</v>
          </cell>
          <cell r="B78" t="str">
            <v>421. Technology: Telecommunications
Upgrade</v>
          </cell>
          <cell r="C78" t="str">
            <v>Upgrade outdated telephony
system, including: All High Schools will receive new voice over Internet Protocol (VoIP) phones; and All Middle Schools will receive new VoIP phones</v>
          </cell>
          <cell r="D78">
            <v>5000208.47</v>
          </cell>
          <cell r="E78">
            <v>5000208.47</v>
          </cell>
        </row>
        <row r="79">
          <cell r="A79" t="str">
            <v>43135</v>
          </cell>
          <cell r="B79" t="str">
            <v>431. Technology: Safety and Security</v>
          </cell>
          <cell r="C79" t="str">
            <v>All schools will receive updated
cameras and security equipment</v>
          </cell>
          <cell r="D79">
            <v>9578885.4800000004</v>
          </cell>
          <cell r="E79">
            <v>9578885.4800000004</v>
          </cell>
        </row>
        <row r="80">
          <cell r="A80" t="str">
            <v>44135</v>
          </cell>
          <cell r="B80" t="str">
            <v>441. Technology: Active Boards A (Bonds)</v>
          </cell>
          <cell r="C80" t="str">
            <v>All schools that have first generation active-boards will be replaced with new 21st Century boards (approximately 3,400 active boards will be replaced)</v>
          </cell>
          <cell r="D80">
            <v>1821400</v>
          </cell>
          <cell r="E80">
            <v>1821400</v>
          </cell>
        </row>
        <row r="81">
          <cell r="A81" t="str">
            <v>44235</v>
          </cell>
          <cell r="B81" t="str">
            <v>442. Technology: Active Boards B (Sales Tax and State Reimbursements)</v>
          </cell>
          <cell r="C81" t="str">
            <v>All schools that have first
generation active-boards will be replaced with new 21st Century boards (approximately 3,400 active boards will be replaced)</v>
          </cell>
          <cell r="D81">
            <v>5806076.3399999999</v>
          </cell>
          <cell r="E81">
            <v>5806076.3399999999</v>
          </cell>
        </row>
        <row r="82">
          <cell r="A82" t="str">
            <v>45135</v>
          </cell>
          <cell r="B82" t="str">
            <v>451. Technology: Infrastructure</v>
          </cell>
          <cell r="C82" t="str">
            <v>Update wiring and technology
infrastructure within the schools; Replacement of outdated cabling and switches; Address any wireless needs for all district portable classrooms</v>
          </cell>
          <cell r="D82">
            <v>3569667.35</v>
          </cell>
          <cell r="E82">
            <v>3569667.35</v>
          </cell>
        </row>
        <row r="83">
          <cell r="A83" t="str">
            <v>50135</v>
          </cell>
          <cell r="B83" t="str">
            <v>501. School Bus Purchase A (Bond)</v>
          </cell>
          <cell r="C83" t="str">
            <v>Purchase school buses</v>
          </cell>
          <cell r="D83">
            <v>20386642</v>
          </cell>
          <cell r="E83">
            <v>20386642</v>
          </cell>
        </row>
        <row r="84">
          <cell r="A84" t="str">
            <v>50235</v>
          </cell>
          <cell r="B84" t="str">
            <v>502. School Bus Purchase B (Sales Tax and State Reimbursements)</v>
          </cell>
          <cell r="C84" t="str">
            <v>Purchase school buses</v>
          </cell>
          <cell r="D84">
            <v>4486043</v>
          </cell>
          <cell r="E84">
            <v>4486043</v>
          </cell>
        </row>
        <row r="85">
          <cell r="A85" t="str">
            <v>51135</v>
          </cell>
          <cell r="B85" t="str">
            <v>511. Support Vehicle Purchase</v>
          </cell>
          <cell r="C85" t="str">
            <v>Purchase service vehicles for public
safety, facilities maintenance, school nutrition, and warehouse operations</v>
          </cell>
          <cell r="D85">
            <v>1508052.6</v>
          </cell>
          <cell r="E85">
            <v>1508052.6</v>
          </cell>
        </row>
        <row r="86">
          <cell r="A86" t="str">
            <v>52135</v>
          </cell>
          <cell r="B86" t="str">
            <v>521. Music Instruments</v>
          </cell>
          <cell r="C86" t="str">
            <v>Replace outdated musical
instruments and equipment</v>
          </cell>
          <cell r="D86">
            <v>10000000</v>
          </cell>
          <cell r="E86">
            <v>10000000</v>
          </cell>
        </row>
        <row r="87">
          <cell r="A87" t="str">
            <v>53135</v>
          </cell>
          <cell r="B87" t="str">
            <v>531. Portables</v>
          </cell>
          <cell r="C87" t="str">
            <v>Purchase new portable classrooms
to replace outdated units and for enrollment increases</v>
          </cell>
          <cell r="D87">
            <v>2436168.9500000002</v>
          </cell>
          <cell r="E87">
            <v>2436168.9500000002</v>
          </cell>
        </row>
        <row r="88">
          <cell r="A88" t="str">
            <v>54135</v>
          </cell>
          <cell r="B88" t="str">
            <v>541. Small Kitchen Equipment</v>
          </cell>
          <cell r="C88" t="str">
            <v>Purchase small kitchen equipment
(e.g., milk boxes, steamers, coolers,
skillets, burners, ovens, ice machines, and warmers) for 68 schools</v>
          </cell>
          <cell r="D88">
            <v>1148112.23</v>
          </cell>
          <cell r="E88">
            <v>1148112.23</v>
          </cell>
        </row>
        <row r="89">
          <cell r="A89" t="str">
            <v>60135</v>
          </cell>
          <cell r="B89" t="str">
            <v>601. Bond Costs</v>
          </cell>
          <cell r="C89" t="str">
            <v>Set-aside for bond financing of the
E-SPLOST program</v>
          </cell>
          <cell r="D89">
            <v>8400000</v>
          </cell>
          <cell r="E89">
            <v>8400000</v>
          </cell>
        </row>
        <row r="90">
          <cell r="A90" t="str">
            <v>60235</v>
          </cell>
          <cell r="B90" t="str">
            <v>602. Program Contingency</v>
          </cell>
          <cell r="C90" t="str">
            <v>Set-aside for unforeseen conditions</v>
          </cell>
          <cell r="D90">
            <v>29196891.950000048</v>
          </cell>
          <cell r="E90">
            <v>0</v>
          </cell>
        </row>
        <row r="91">
          <cell r="A91" t="str">
            <v>60335</v>
          </cell>
          <cell r="B91" t="str">
            <v>603. DCSD Salary</v>
          </cell>
          <cell r="C91" t="str">
            <v>Salary for District employees in
support of the E-SPLOST program</v>
          </cell>
          <cell r="D91">
            <v>5000000</v>
          </cell>
          <cell r="E91">
            <v>5000000</v>
          </cell>
        </row>
        <row r="92">
          <cell r="A92" t="str">
            <v>60435</v>
          </cell>
          <cell r="B92" t="str">
            <v>604. General Services</v>
          </cell>
          <cell r="C92" t="str">
            <v>Miscellaneous expenses in support
of the E-SPLOST program</v>
          </cell>
          <cell r="D92">
            <v>1320000</v>
          </cell>
          <cell r="E92">
            <v>1320000</v>
          </cell>
        </row>
        <row r="93">
          <cell r="A93" t="str">
            <v>60535</v>
          </cell>
          <cell r="B93" t="str">
            <v>605. Program Consultants</v>
          </cell>
          <cell r="C93" t="str">
            <v>Management of the E-SPLOST
program by third party management as well as other consultants, as required.</v>
          </cell>
          <cell r="D93">
            <v>13940822.75</v>
          </cell>
          <cell r="E93">
            <v>13940822.75</v>
          </cell>
        </row>
        <row r="94">
          <cell r="A94" t="str">
            <v>60635</v>
          </cell>
          <cell r="B94" t="str">
            <v>606. Revenue Reserve</v>
          </cell>
          <cell r="C94" t="str">
            <v>Reserve fund to protect against revenue into E-SPLOST V being less than expected</v>
          </cell>
          <cell r="D94">
            <v>0</v>
          </cell>
          <cell r="E94">
            <v>0</v>
          </cell>
        </row>
      </sheetData>
      <sheetData sheetId="20"/>
      <sheetData sheetId="2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C88434-6073-4EBB-8636-CA5DA0C51D09}">
  <sheetPr>
    <tabColor rgb="FFFF0000"/>
    <pageSetUpPr fitToPage="1"/>
  </sheetPr>
  <dimension ref="A1:J101"/>
  <sheetViews>
    <sheetView tabSelected="1" zoomScale="130" zoomScaleNormal="130" workbookViewId="0">
      <selection sqref="A1:J95"/>
    </sheetView>
  </sheetViews>
  <sheetFormatPr defaultColWidth="9.140625" defaultRowHeight="13.35"/>
  <cols>
    <col min="1" max="1" width="13.140625" style="1" bestFit="1" customWidth="1"/>
    <col min="2" max="2" width="8.85546875" style="1" bestFit="1" customWidth="1"/>
    <col min="3" max="3" width="22.42578125" style="1" customWidth="1"/>
    <col min="4" max="4" width="14.28515625" style="1" customWidth="1"/>
    <col min="5" max="5" width="15.85546875" style="1" customWidth="1"/>
    <col min="6" max="6" width="17" style="1" customWidth="1"/>
    <col min="7" max="7" width="16.5703125" style="1" customWidth="1"/>
    <col min="8" max="8" width="18.28515625" style="1" customWidth="1"/>
    <col min="9" max="10" width="11" style="1" bestFit="1" customWidth="1"/>
    <col min="11" max="16384" width="9.140625" style="1"/>
  </cols>
  <sheetData>
    <row r="1" spans="1:10" ht="40.5">
      <c r="A1" s="3" t="s">
        <v>0</v>
      </c>
      <c r="B1" s="4" t="s">
        <v>1</v>
      </c>
      <c r="C1" s="5" t="s">
        <v>2</v>
      </c>
      <c r="D1" s="6" t="s">
        <v>3</v>
      </c>
      <c r="E1" s="6" t="s">
        <v>4</v>
      </c>
      <c r="F1" s="6" t="s">
        <v>5</v>
      </c>
      <c r="G1" s="6" t="s">
        <v>6</v>
      </c>
      <c r="H1" s="6" t="s">
        <v>7</v>
      </c>
      <c r="I1" s="6" t="s">
        <v>8</v>
      </c>
      <c r="J1" s="6" t="s">
        <v>9</v>
      </c>
    </row>
    <row r="2" spans="1:10" ht="13.5">
      <c r="A2" s="7" t="s">
        <v>10</v>
      </c>
      <c r="B2" s="8">
        <v>6</v>
      </c>
      <c r="C2" s="9" t="s">
        <v>11</v>
      </c>
      <c r="D2" s="10">
        <v>0</v>
      </c>
      <c r="E2" s="10">
        <f>VLOOKUP(A2,'[2]Sept 2024 EAC'!$A$2:$E$94,5,0)</f>
        <v>0</v>
      </c>
      <c r="F2" s="10">
        <v>0</v>
      </c>
      <c r="G2" s="10">
        <v>0</v>
      </c>
      <c r="H2" s="10">
        <f>G2+F2</f>
        <v>0</v>
      </c>
      <c r="I2" s="11"/>
      <c r="J2" s="12"/>
    </row>
    <row r="3" spans="1:10" ht="13.5">
      <c r="A3" s="3" t="s">
        <v>12</v>
      </c>
      <c r="B3" s="13">
        <v>1</v>
      </c>
      <c r="C3" s="14" t="s">
        <v>13</v>
      </c>
      <c r="D3" s="15">
        <v>1230000</v>
      </c>
      <c r="E3" s="15">
        <f>VLOOKUP(A3,'[2]Sept 2024 EAC'!$A$2:$E$94,5,0)</f>
        <v>739667</v>
      </c>
      <c r="F3" s="15">
        <v>0</v>
      </c>
      <c r="G3" s="15">
        <v>437684.49000000005</v>
      </c>
      <c r="H3" s="15">
        <f t="shared" ref="H3:H66" si="0">G3+F3</f>
        <v>437684.49000000005</v>
      </c>
      <c r="I3" s="16"/>
      <c r="J3" s="17"/>
    </row>
    <row r="4" spans="1:10" ht="13.5">
      <c r="A4" s="3" t="s">
        <v>14</v>
      </c>
      <c r="B4" s="13">
        <v>1</v>
      </c>
      <c r="C4" s="14" t="s">
        <v>15</v>
      </c>
      <c r="D4" s="15">
        <v>1250000</v>
      </c>
      <c r="E4" s="15">
        <f>VLOOKUP(A4,'[2]Sept 2024 EAC'!$A$2:$E$94,5,0)</f>
        <v>859939</v>
      </c>
      <c r="F4" s="15">
        <v>249177.62</v>
      </c>
      <c r="G4" s="15">
        <v>521360.68000000005</v>
      </c>
      <c r="H4" s="15">
        <f t="shared" si="0"/>
        <v>770538.3</v>
      </c>
      <c r="I4" s="16"/>
      <c r="J4" s="17"/>
    </row>
    <row r="5" spans="1:10" ht="13.5">
      <c r="A5" s="3" t="s">
        <v>16</v>
      </c>
      <c r="B5" s="13">
        <v>1</v>
      </c>
      <c r="C5" s="14" t="s">
        <v>17</v>
      </c>
      <c r="D5" s="15">
        <v>1420000</v>
      </c>
      <c r="E5" s="15">
        <f>VLOOKUP(A5,'[2]Sept 2024 EAC'!$A$2:$E$94,5,0)</f>
        <v>708725</v>
      </c>
      <c r="F5" s="15">
        <v>0</v>
      </c>
      <c r="G5" s="15">
        <v>555296.16</v>
      </c>
      <c r="H5" s="15">
        <f t="shared" si="0"/>
        <v>555296.16</v>
      </c>
      <c r="I5" s="16"/>
      <c r="J5" s="17"/>
    </row>
    <row r="6" spans="1:10" ht="13.5">
      <c r="A6" s="3" t="s">
        <v>18</v>
      </c>
      <c r="B6" s="13">
        <v>1</v>
      </c>
      <c r="C6" s="14" t="s">
        <v>19</v>
      </c>
      <c r="D6" s="15">
        <v>3530000</v>
      </c>
      <c r="E6" s="15">
        <f>VLOOKUP(A6,'[2]Sept 2024 EAC'!$A$2:$E$94,5,0)</f>
        <v>0</v>
      </c>
      <c r="F6" s="15">
        <v>0</v>
      </c>
      <c r="G6" s="15">
        <v>1050.06</v>
      </c>
      <c r="H6" s="15">
        <f t="shared" si="0"/>
        <v>1050.06</v>
      </c>
      <c r="I6" s="16"/>
      <c r="J6" s="17"/>
    </row>
    <row r="7" spans="1:10" ht="13.5">
      <c r="A7" s="3" t="s">
        <v>20</v>
      </c>
      <c r="B7" s="13">
        <v>1</v>
      </c>
      <c r="C7" s="14" t="s">
        <v>21</v>
      </c>
      <c r="D7" s="15">
        <v>803000</v>
      </c>
      <c r="E7" s="15">
        <f>VLOOKUP(A7,'[2]Sept 2024 EAC'!$A$2:$E$94,5,0)</f>
        <v>406808</v>
      </c>
      <c r="F7" s="15">
        <v>0</v>
      </c>
      <c r="G7" s="15">
        <v>406808.00000000006</v>
      </c>
      <c r="H7" s="15">
        <f t="shared" si="0"/>
        <v>406808.00000000006</v>
      </c>
      <c r="I7" s="16"/>
      <c r="J7" s="17"/>
    </row>
    <row r="8" spans="1:10" ht="13.5">
      <c r="A8" s="3" t="s">
        <v>22</v>
      </c>
      <c r="B8" s="13">
        <v>1</v>
      </c>
      <c r="C8" s="14" t="s">
        <v>23</v>
      </c>
      <c r="D8" s="15">
        <v>916000</v>
      </c>
      <c r="E8" s="15">
        <f>VLOOKUP(A8,'[2]Sept 2024 EAC'!$A$2:$E$94,5,0)</f>
        <v>380260</v>
      </c>
      <c r="F8" s="15">
        <v>0</v>
      </c>
      <c r="G8" s="15">
        <v>380260</v>
      </c>
      <c r="H8" s="15">
        <f t="shared" si="0"/>
        <v>380260</v>
      </c>
      <c r="I8" s="16"/>
      <c r="J8" s="17"/>
    </row>
    <row r="9" spans="1:10" ht="13.5">
      <c r="A9" s="3" t="s">
        <v>24</v>
      </c>
      <c r="B9" s="13">
        <v>1</v>
      </c>
      <c r="C9" s="14" t="s">
        <v>25</v>
      </c>
      <c r="D9" s="15">
        <v>751000</v>
      </c>
      <c r="E9" s="15">
        <f>VLOOKUP(A9,'[2]Sept 2024 EAC'!$A$2:$E$94,5,0)</f>
        <v>376348</v>
      </c>
      <c r="F9" s="15">
        <v>0</v>
      </c>
      <c r="G9" s="15">
        <v>376348</v>
      </c>
      <c r="H9" s="15">
        <f t="shared" si="0"/>
        <v>376348</v>
      </c>
      <c r="I9" s="16"/>
      <c r="J9" s="17"/>
    </row>
    <row r="10" spans="1:10" ht="13.5">
      <c r="A10" s="7" t="s">
        <v>26</v>
      </c>
      <c r="B10" s="8">
        <v>1</v>
      </c>
      <c r="C10" s="14" t="s">
        <v>27</v>
      </c>
      <c r="D10" s="15">
        <v>0</v>
      </c>
      <c r="E10" s="15">
        <f>VLOOKUP(A10,'[2]Sept 2024 EAC'!$A$2:$E$94,5,0)</f>
        <v>969030.17999999993</v>
      </c>
      <c r="F10" s="15">
        <v>983.8</v>
      </c>
      <c r="G10" s="15">
        <v>914520.18000000098</v>
      </c>
      <c r="H10" s="15">
        <f t="shared" si="0"/>
        <v>915503.98000000103</v>
      </c>
      <c r="I10" s="16"/>
      <c r="J10" s="17"/>
    </row>
    <row r="11" spans="1:10" ht="13.5">
      <c r="A11" s="3" t="s">
        <v>28</v>
      </c>
      <c r="B11" s="13">
        <v>1</v>
      </c>
      <c r="C11" s="18" t="s">
        <v>29</v>
      </c>
      <c r="D11" s="19">
        <v>917000</v>
      </c>
      <c r="E11" s="19">
        <f>VLOOKUP(A11,'[2]Sept 2024 EAC'!$A$2:$E$94,5,0)</f>
        <v>3210902</v>
      </c>
      <c r="F11" s="19">
        <v>76572.990000000005</v>
      </c>
      <c r="G11" s="19">
        <v>2404731.3600000013</v>
      </c>
      <c r="H11" s="19">
        <f t="shared" si="0"/>
        <v>2481304.3500000015</v>
      </c>
      <c r="I11" s="3" t="s">
        <v>30</v>
      </c>
      <c r="J11" s="20">
        <v>45747</v>
      </c>
    </row>
    <row r="12" spans="1:10" ht="13.5">
      <c r="A12" s="3" t="s">
        <v>31</v>
      </c>
      <c r="B12" s="13">
        <v>1</v>
      </c>
      <c r="C12" s="14" t="s">
        <v>32</v>
      </c>
      <c r="D12" s="15">
        <v>1069000</v>
      </c>
      <c r="E12" s="15">
        <f>VLOOKUP(A12,'[2]Sept 2024 EAC'!$A$2:$E$94,5,0)</f>
        <v>2390902</v>
      </c>
      <c r="F12" s="15">
        <v>762453.87</v>
      </c>
      <c r="G12" s="15">
        <v>1048787.74</v>
      </c>
      <c r="H12" s="15">
        <f t="shared" si="0"/>
        <v>1811241.6099999999</v>
      </c>
      <c r="I12" s="16"/>
      <c r="J12" s="17"/>
    </row>
    <row r="13" spans="1:10" ht="12.75">
      <c r="A13" s="3" t="s">
        <v>33</v>
      </c>
      <c r="B13" s="13">
        <v>1</v>
      </c>
      <c r="C13" s="21" t="s">
        <v>34</v>
      </c>
      <c r="D13" s="15">
        <v>616000</v>
      </c>
      <c r="E13" s="15">
        <f>VLOOKUP(A13,'[2]Sept 2024 EAC'!$A$2:$E$94,5,0)</f>
        <v>623615.03</v>
      </c>
      <c r="F13" s="15">
        <v>0</v>
      </c>
      <c r="G13" s="15">
        <v>623615.03</v>
      </c>
      <c r="H13" s="15">
        <f t="shared" si="0"/>
        <v>623615.03</v>
      </c>
      <c r="I13" s="16"/>
      <c r="J13" s="17"/>
    </row>
    <row r="14" spans="1:10" ht="12.75">
      <c r="A14" s="3" t="s">
        <v>35</v>
      </c>
      <c r="B14" s="13">
        <v>1</v>
      </c>
      <c r="C14" s="21" t="s">
        <v>36</v>
      </c>
      <c r="D14" s="15">
        <v>370000</v>
      </c>
      <c r="E14" s="15">
        <f>VLOOKUP(A14,'[2]Sept 2024 EAC'!$A$2:$E$94,5,0)</f>
        <v>1812972</v>
      </c>
      <c r="F14" s="15">
        <v>391931.77</v>
      </c>
      <c r="G14" s="15">
        <v>968962.79999999993</v>
      </c>
      <c r="H14" s="15">
        <f t="shared" si="0"/>
        <v>1360894.5699999998</v>
      </c>
      <c r="I14" s="16"/>
      <c r="J14" s="17"/>
    </row>
    <row r="15" spans="1:10" ht="13.5">
      <c r="A15" s="3" t="s">
        <v>37</v>
      </c>
      <c r="B15" s="13">
        <v>2</v>
      </c>
      <c r="C15" s="14" t="s">
        <v>38</v>
      </c>
      <c r="D15" s="15">
        <v>10005000</v>
      </c>
      <c r="E15" s="15">
        <f>VLOOKUP(A15,'[2]Sept 2024 EAC'!$A$2:$E$94,5,0)</f>
        <v>310973.46999999997</v>
      </c>
      <c r="F15" s="15">
        <v>0</v>
      </c>
      <c r="G15" s="15">
        <v>310973.47000000003</v>
      </c>
      <c r="H15" s="15">
        <f t="shared" si="0"/>
        <v>310973.47000000003</v>
      </c>
      <c r="I15" s="16"/>
      <c r="J15" s="17"/>
    </row>
    <row r="16" spans="1:10" ht="13.5">
      <c r="A16" s="3" t="s">
        <v>39</v>
      </c>
      <c r="B16" s="13">
        <v>2</v>
      </c>
      <c r="C16" s="14" t="s">
        <v>40</v>
      </c>
      <c r="D16" s="15">
        <v>8485000</v>
      </c>
      <c r="E16" s="15">
        <f>VLOOKUP(A16,'[2]Sept 2024 EAC'!$A$2:$E$94,5,0)</f>
        <v>400000</v>
      </c>
      <c r="F16" s="15">
        <v>31823.439999999999</v>
      </c>
      <c r="G16" s="15">
        <v>351946.91</v>
      </c>
      <c r="H16" s="15">
        <f t="shared" si="0"/>
        <v>383770.35</v>
      </c>
      <c r="I16" s="16"/>
      <c r="J16" s="17"/>
    </row>
    <row r="17" spans="1:10" ht="12.75">
      <c r="A17" s="3" t="s">
        <v>41</v>
      </c>
      <c r="B17" s="13">
        <v>2</v>
      </c>
      <c r="C17" s="21" t="s">
        <v>42</v>
      </c>
      <c r="D17" s="15">
        <v>14100000</v>
      </c>
      <c r="E17" s="15">
        <f>VLOOKUP(A17,'[2]Sept 2024 EAC'!$A$2:$E$94,5,0)</f>
        <v>228090.33</v>
      </c>
      <c r="F17" s="15">
        <v>0</v>
      </c>
      <c r="G17" s="15">
        <v>228090.33</v>
      </c>
      <c r="H17" s="15">
        <f t="shared" si="0"/>
        <v>228090.33</v>
      </c>
      <c r="I17" s="16"/>
      <c r="J17" s="17"/>
    </row>
    <row r="18" spans="1:10" ht="13.5">
      <c r="A18" s="3" t="s">
        <v>43</v>
      </c>
      <c r="B18" s="13">
        <v>2</v>
      </c>
      <c r="C18" s="14" t="s">
        <v>44</v>
      </c>
      <c r="D18" s="15">
        <v>6030000</v>
      </c>
      <c r="E18" s="15">
        <f>VLOOKUP(A18,'[2]Sept 2024 EAC'!$A$2:$E$94,5,0)</f>
        <v>12100000</v>
      </c>
      <c r="F18" s="15">
        <v>132500.40999999997</v>
      </c>
      <c r="G18" s="15">
        <v>11623989.1</v>
      </c>
      <c r="H18" s="15">
        <f t="shared" si="0"/>
        <v>11756489.51</v>
      </c>
      <c r="I18" s="16"/>
      <c r="J18" s="17"/>
    </row>
    <row r="19" spans="1:10" ht="13.5">
      <c r="A19" s="3" t="s">
        <v>45</v>
      </c>
      <c r="B19" s="13">
        <v>2</v>
      </c>
      <c r="C19" s="14" t="s">
        <v>46</v>
      </c>
      <c r="D19" s="15">
        <v>21540000</v>
      </c>
      <c r="E19" s="15">
        <f>VLOOKUP(A19,'[2]Sept 2024 EAC'!$A$2:$E$94,5,0)</f>
        <v>795695.74</v>
      </c>
      <c r="F19" s="15">
        <v>0</v>
      </c>
      <c r="G19" s="15">
        <v>795695.74</v>
      </c>
      <c r="H19" s="15">
        <f t="shared" si="0"/>
        <v>795695.74</v>
      </c>
      <c r="I19" s="16"/>
      <c r="J19" s="17"/>
    </row>
    <row r="20" spans="1:10" ht="12.75">
      <c r="A20" s="3" t="s">
        <v>47</v>
      </c>
      <c r="B20" s="13">
        <v>2</v>
      </c>
      <c r="C20" s="22" t="s">
        <v>48</v>
      </c>
      <c r="D20" s="10">
        <v>18040000</v>
      </c>
      <c r="E20" s="10">
        <f>VLOOKUP(A20,'[2]Sept 2024 EAC'!$A$2:$E$94,5,0)</f>
        <v>3200000</v>
      </c>
      <c r="F20" s="10">
        <v>0</v>
      </c>
      <c r="G20" s="10">
        <v>1341281.9999999998</v>
      </c>
      <c r="H20" s="10">
        <f t="shared" si="0"/>
        <v>1341281.9999999998</v>
      </c>
      <c r="I20" s="11" t="s">
        <v>30</v>
      </c>
      <c r="J20" s="12">
        <v>45961</v>
      </c>
    </row>
    <row r="21" spans="1:10" ht="13.5">
      <c r="A21" s="3" t="s">
        <v>49</v>
      </c>
      <c r="B21" s="13">
        <v>2</v>
      </c>
      <c r="C21" s="9" t="s">
        <v>50</v>
      </c>
      <c r="D21" s="10">
        <v>84800000</v>
      </c>
      <c r="E21" s="10">
        <f>VLOOKUP(A21,'[2]Sept 2024 EAC'!$A$2:$E$94,5,0)</f>
        <v>147466000</v>
      </c>
      <c r="F21" s="10">
        <v>1799833.99</v>
      </c>
      <c r="G21" s="10">
        <v>1521213.63</v>
      </c>
      <c r="H21" s="10">
        <f t="shared" si="0"/>
        <v>3321047.62</v>
      </c>
      <c r="I21" s="11" t="s">
        <v>51</v>
      </c>
      <c r="J21" s="12">
        <v>46391</v>
      </c>
    </row>
    <row r="22" spans="1:10" ht="13.5">
      <c r="A22" s="3" t="s">
        <v>52</v>
      </c>
      <c r="B22" s="13">
        <v>2</v>
      </c>
      <c r="C22" s="14" t="s">
        <v>53</v>
      </c>
      <c r="D22" s="15">
        <v>17690000</v>
      </c>
      <c r="E22" s="15">
        <f>VLOOKUP(A22,'[2]Sept 2024 EAC'!$A$2:$E$94,5,0)</f>
        <v>1284135.3500000001</v>
      </c>
      <c r="F22" s="15">
        <v>0</v>
      </c>
      <c r="G22" s="15">
        <v>1284135.3500000001</v>
      </c>
      <c r="H22" s="15">
        <f t="shared" si="0"/>
        <v>1284135.3500000001</v>
      </c>
      <c r="I22" s="16"/>
      <c r="J22" s="17"/>
    </row>
    <row r="23" spans="1:10" ht="13.5">
      <c r="A23" s="23" t="s">
        <v>54</v>
      </c>
      <c r="B23" s="13">
        <v>2</v>
      </c>
      <c r="C23" s="14" t="s">
        <v>55</v>
      </c>
      <c r="D23" s="15">
        <v>26990000</v>
      </c>
      <c r="E23" s="15">
        <f>VLOOKUP(A23,'[2]Sept 2024 EAC'!$A$2:$E$94,5,0)</f>
        <v>1498673.04</v>
      </c>
      <c r="F23" s="15">
        <v>0</v>
      </c>
      <c r="G23" s="15">
        <v>1498673.04</v>
      </c>
      <c r="H23" s="15">
        <f t="shared" si="0"/>
        <v>1498673.04</v>
      </c>
      <c r="I23" s="16"/>
      <c r="J23" s="17"/>
    </row>
    <row r="24" spans="1:10" ht="25.5">
      <c r="A24" s="24" t="s">
        <v>56</v>
      </c>
      <c r="B24" s="13">
        <v>2</v>
      </c>
      <c r="C24" s="22" t="s">
        <v>57</v>
      </c>
      <c r="D24" s="10">
        <v>0</v>
      </c>
      <c r="E24" s="10">
        <f>VLOOKUP(A24,'[2]Sept 2024 EAC'!$A$2:$E$94,5,0)</f>
        <v>14000000</v>
      </c>
      <c r="F24" s="10">
        <v>3405200</v>
      </c>
      <c r="G24" s="10">
        <v>868328.40999999992</v>
      </c>
      <c r="H24" s="10">
        <f t="shared" si="0"/>
        <v>4273528.41</v>
      </c>
      <c r="I24" s="25" t="s">
        <v>58</v>
      </c>
      <c r="J24" s="25" t="s">
        <v>58</v>
      </c>
    </row>
    <row r="25" spans="1:10" ht="12.75">
      <c r="A25" s="3" t="s">
        <v>59</v>
      </c>
      <c r="B25" s="13">
        <v>2</v>
      </c>
      <c r="C25" s="21" t="s">
        <v>60</v>
      </c>
      <c r="D25" s="15">
        <v>31500000</v>
      </c>
      <c r="E25" s="15">
        <f>VLOOKUP(A25,'[2]Sept 2024 EAC'!$A$2:$E$94,5,0)</f>
        <v>31409071.169999998</v>
      </c>
      <c r="F25" s="15">
        <v>0</v>
      </c>
      <c r="G25" s="15">
        <v>31409071.170000024</v>
      </c>
      <c r="H25" s="15">
        <f t="shared" si="0"/>
        <v>31409071.170000024</v>
      </c>
      <c r="I25" s="16"/>
      <c r="J25" s="17"/>
    </row>
    <row r="26" spans="1:10" ht="27">
      <c r="A26" s="3" t="s">
        <v>61</v>
      </c>
      <c r="B26" s="13">
        <v>2</v>
      </c>
      <c r="C26" s="14" t="s">
        <v>62</v>
      </c>
      <c r="D26" s="15">
        <v>30500000</v>
      </c>
      <c r="E26" s="15">
        <f>VLOOKUP(A26,'[2]Sept 2024 EAC'!$A$2:$E$94,5,0)</f>
        <v>38192451.649999999</v>
      </c>
      <c r="F26" s="15">
        <v>0</v>
      </c>
      <c r="G26" s="15">
        <v>38192451.649999976</v>
      </c>
      <c r="H26" s="15">
        <f t="shared" si="0"/>
        <v>38192451.649999976</v>
      </c>
      <c r="I26" s="16"/>
      <c r="J26" s="17"/>
    </row>
    <row r="27" spans="1:10" ht="13.5">
      <c r="A27" s="3" t="s">
        <v>63</v>
      </c>
      <c r="B27" s="13">
        <v>2</v>
      </c>
      <c r="C27" s="14" t="s">
        <v>64</v>
      </c>
      <c r="D27" s="15">
        <v>28500000</v>
      </c>
      <c r="E27" s="15">
        <f>VLOOKUP(A27,'[2]Sept 2024 EAC'!$A$2:$E$94,5,0)</f>
        <v>39855023.510000005</v>
      </c>
      <c r="F27" s="15">
        <v>0</v>
      </c>
      <c r="G27" s="15">
        <v>39855023.509999983</v>
      </c>
      <c r="H27" s="15">
        <f t="shared" si="0"/>
        <v>39855023.509999983</v>
      </c>
      <c r="I27" s="16"/>
      <c r="J27" s="17"/>
    </row>
    <row r="28" spans="1:10" ht="27">
      <c r="A28" s="3" t="s">
        <v>65</v>
      </c>
      <c r="B28" s="13">
        <v>2</v>
      </c>
      <c r="C28" s="14" t="s">
        <v>66</v>
      </c>
      <c r="D28" s="26">
        <v>0</v>
      </c>
      <c r="E28" s="26">
        <f>VLOOKUP(A28,'[2]Sept 2024 EAC'!$A$2:$E$94,5,0)</f>
        <v>6949828.7699999996</v>
      </c>
      <c r="F28" s="26">
        <v>1044815</v>
      </c>
      <c r="G28" s="26">
        <v>5643020.7700000005</v>
      </c>
      <c r="H28" s="26">
        <f t="shared" si="0"/>
        <v>6687835.7700000005</v>
      </c>
      <c r="I28" s="27"/>
      <c r="J28" s="28"/>
    </row>
    <row r="29" spans="1:10" ht="13.5">
      <c r="A29" s="3" t="s">
        <v>67</v>
      </c>
      <c r="B29" s="13">
        <v>3</v>
      </c>
      <c r="C29" s="14" t="s">
        <v>68</v>
      </c>
      <c r="D29" s="26">
        <v>5320000</v>
      </c>
      <c r="E29" s="26">
        <f>VLOOKUP(A29,'[2]Sept 2024 EAC'!$A$2:$E$94,5,0)</f>
        <v>6729075.8899999997</v>
      </c>
      <c r="F29" s="26">
        <v>0</v>
      </c>
      <c r="G29" s="26">
        <v>6729075.8899999987</v>
      </c>
      <c r="H29" s="26">
        <f t="shared" si="0"/>
        <v>6729075.8899999987</v>
      </c>
      <c r="I29" s="27"/>
      <c r="J29" s="28"/>
    </row>
    <row r="30" spans="1:10" ht="13.5">
      <c r="A30" s="3" t="s">
        <v>69</v>
      </c>
      <c r="B30" s="13">
        <v>3</v>
      </c>
      <c r="C30" s="14" t="s">
        <v>70</v>
      </c>
      <c r="D30" s="15">
        <v>5510000</v>
      </c>
      <c r="E30" s="15">
        <f>VLOOKUP(A30,'[2]Sept 2024 EAC'!$A$2:$E$94,5,0)</f>
        <v>6806723.3499999996</v>
      </c>
      <c r="F30" s="15">
        <v>0</v>
      </c>
      <c r="G30" s="15">
        <v>6806723.3500000015</v>
      </c>
      <c r="H30" s="15">
        <f t="shared" si="0"/>
        <v>6806723.3500000015</v>
      </c>
      <c r="I30" s="16"/>
      <c r="J30" s="17"/>
    </row>
    <row r="31" spans="1:10" ht="27">
      <c r="A31" s="3" t="s">
        <v>71</v>
      </c>
      <c r="B31" s="13">
        <v>3</v>
      </c>
      <c r="C31" s="14" t="s">
        <v>72</v>
      </c>
      <c r="D31" s="15">
        <v>0</v>
      </c>
      <c r="E31" s="15">
        <f>VLOOKUP(A31,'[2]Sept 2024 EAC'!$A$2:$E$94,5,0)</f>
        <v>0</v>
      </c>
      <c r="F31" s="15">
        <v>0</v>
      </c>
      <c r="G31" s="15">
        <v>0</v>
      </c>
      <c r="H31" s="15">
        <f t="shared" si="0"/>
        <v>0</v>
      </c>
      <c r="I31" s="16"/>
      <c r="J31" s="17"/>
    </row>
    <row r="32" spans="1:10" ht="40.5">
      <c r="A32" s="7" t="s">
        <v>73</v>
      </c>
      <c r="B32" s="13">
        <v>3</v>
      </c>
      <c r="C32" s="14" t="s">
        <v>74</v>
      </c>
      <c r="D32" s="15">
        <v>0</v>
      </c>
      <c r="E32" s="15">
        <f>VLOOKUP(A32,'[2]Sept 2024 EAC'!$A$2:$E$94,5,0)</f>
        <v>2762972</v>
      </c>
      <c r="F32" s="15">
        <v>439706.79</v>
      </c>
      <c r="G32" s="15">
        <v>2150638.58</v>
      </c>
      <c r="H32" s="15">
        <f t="shared" si="0"/>
        <v>2590345.37</v>
      </c>
      <c r="I32" s="16"/>
      <c r="J32" s="17"/>
    </row>
    <row r="33" spans="1:10" ht="27">
      <c r="A33" s="3" t="s">
        <v>75</v>
      </c>
      <c r="B33" s="13">
        <v>3</v>
      </c>
      <c r="C33" s="14" t="s">
        <v>76</v>
      </c>
      <c r="D33" s="15">
        <v>1311000</v>
      </c>
      <c r="E33" s="15">
        <f>VLOOKUP(A33,'[2]Sept 2024 EAC'!$A$2:$E$94,5,0)</f>
        <v>1255163.3</v>
      </c>
      <c r="F33" s="15">
        <v>0</v>
      </c>
      <c r="G33" s="15">
        <v>1255163.3000000003</v>
      </c>
      <c r="H33" s="15">
        <f t="shared" si="0"/>
        <v>1255163.3000000003</v>
      </c>
      <c r="I33" s="16"/>
      <c r="J33" s="17"/>
    </row>
    <row r="34" spans="1:10" ht="25.5">
      <c r="A34" s="3" t="s">
        <v>77</v>
      </c>
      <c r="B34" s="13">
        <v>3</v>
      </c>
      <c r="C34" s="21" t="s">
        <v>78</v>
      </c>
      <c r="D34" s="15">
        <v>1917000</v>
      </c>
      <c r="E34" s="15">
        <f>VLOOKUP(A34,'[2]Sept 2024 EAC'!$A$2:$E$94,5,0)</f>
        <v>412791</v>
      </c>
      <c r="F34" s="15">
        <v>0</v>
      </c>
      <c r="G34" s="15">
        <v>412791</v>
      </c>
      <c r="H34" s="15">
        <f t="shared" si="0"/>
        <v>412791</v>
      </c>
      <c r="I34" s="16"/>
      <c r="J34" s="17"/>
    </row>
    <row r="35" spans="1:10" ht="12.75">
      <c r="A35" s="3" t="s">
        <v>79</v>
      </c>
      <c r="B35" s="13">
        <v>3</v>
      </c>
      <c r="C35" s="22" t="s">
        <v>80</v>
      </c>
      <c r="D35" s="10">
        <v>807000</v>
      </c>
      <c r="E35" s="10">
        <f>VLOOKUP(A35,'[2]Sept 2024 EAC'!$A$2:$E$94,5,0)</f>
        <v>8053162</v>
      </c>
      <c r="F35" s="10">
        <v>3036805.81</v>
      </c>
      <c r="G35" s="10">
        <v>569195.78</v>
      </c>
      <c r="H35" s="10">
        <f t="shared" si="0"/>
        <v>3606001.59</v>
      </c>
      <c r="I35" s="11" t="s">
        <v>51</v>
      </c>
      <c r="J35" s="12">
        <v>46022</v>
      </c>
    </row>
    <row r="36" spans="1:10" ht="13.5">
      <c r="A36" s="3" t="s">
        <v>81</v>
      </c>
      <c r="B36" s="13">
        <v>3</v>
      </c>
      <c r="C36" s="29" t="s">
        <v>82</v>
      </c>
      <c r="D36" s="15">
        <v>923000</v>
      </c>
      <c r="E36" s="15">
        <f>VLOOKUP(A36,'[2]Sept 2024 EAC'!$A$2:$E$94,5,0)</f>
        <v>0</v>
      </c>
      <c r="F36" s="15">
        <v>0</v>
      </c>
      <c r="G36" s="15">
        <v>0</v>
      </c>
      <c r="H36" s="15">
        <f t="shared" si="0"/>
        <v>0</v>
      </c>
      <c r="I36" s="16"/>
      <c r="J36" s="17"/>
    </row>
    <row r="37" spans="1:10" ht="53.25">
      <c r="A37" s="3" t="s">
        <v>83</v>
      </c>
      <c r="B37" s="13">
        <v>3</v>
      </c>
      <c r="C37" s="14" t="s">
        <v>84</v>
      </c>
      <c r="D37" s="15">
        <v>1593000</v>
      </c>
      <c r="E37" s="15">
        <f>VLOOKUP(A37,'[2]Sept 2024 EAC'!$A$2:$E$94,5,0)</f>
        <v>170981.25</v>
      </c>
      <c r="F37" s="15">
        <v>0</v>
      </c>
      <c r="G37" s="15">
        <v>155153.44</v>
      </c>
      <c r="H37" s="15">
        <f t="shared" si="0"/>
        <v>155153.44</v>
      </c>
      <c r="I37" s="16"/>
      <c r="J37" s="17"/>
    </row>
    <row r="38" spans="1:10" ht="13.5">
      <c r="A38" s="3" t="s">
        <v>85</v>
      </c>
      <c r="B38" s="13">
        <v>3</v>
      </c>
      <c r="C38" s="14" t="s">
        <v>86</v>
      </c>
      <c r="D38" s="26">
        <v>402000</v>
      </c>
      <c r="E38" s="26">
        <f>VLOOKUP(A38,'[2]Sept 2024 EAC'!$A$2:$E$94,5,0)</f>
        <v>611471</v>
      </c>
      <c r="F38" s="26">
        <v>0</v>
      </c>
      <c r="G38" s="26">
        <v>552862.62000000011</v>
      </c>
      <c r="H38" s="26">
        <f t="shared" si="0"/>
        <v>552862.62000000011</v>
      </c>
      <c r="I38" s="27"/>
      <c r="J38" s="28"/>
    </row>
    <row r="39" spans="1:10" ht="12.75">
      <c r="A39" s="3" t="s">
        <v>87</v>
      </c>
      <c r="B39" s="13">
        <v>3</v>
      </c>
      <c r="C39" s="22" t="s">
        <v>88</v>
      </c>
      <c r="D39" s="10">
        <v>855000</v>
      </c>
      <c r="E39" s="10">
        <f>VLOOKUP(A39,'[2]Sept 2024 EAC'!$A$2:$E$94,5,0)</f>
        <v>1907328</v>
      </c>
      <c r="F39" s="10">
        <v>1348694.72</v>
      </c>
      <c r="G39" s="10">
        <v>60028.93</v>
      </c>
      <c r="H39" s="10">
        <f t="shared" si="0"/>
        <v>1408723.65</v>
      </c>
      <c r="I39" s="11" t="s">
        <v>89</v>
      </c>
      <c r="J39" s="12">
        <v>45505</v>
      </c>
    </row>
    <row r="40" spans="1:10" ht="12.75">
      <c r="A40" s="3" t="s">
        <v>90</v>
      </c>
      <c r="B40" s="13">
        <v>3</v>
      </c>
      <c r="C40" s="22" t="s">
        <v>91</v>
      </c>
      <c r="D40" s="10">
        <v>516000</v>
      </c>
      <c r="E40" s="10">
        <f>VLOOKUP(A40,'[2]Sept 2024 EAC'!$A$2:$E$94,5,0)</f>
        <v>9774984</v>
      </c>
      <c r="F40" s="10">
        <v>7051092.3099999996</v>
      </c>
      <c r="G40" s="10">
        <v>119629.1</v>
      </c>
      <c r="H40" s="10">
        <f t="shared" si="0"/>
        <v>7170721.4099999992</v>
      </c>
      <c r="I40" s="11" t="s">
        <v>30</v>
      </c>
      <c r="J40" s="12">
        <v>45653</v>
      </c>
    </row>
    <row r="41" spans="1:10" ht="27">
      <c r="A41" s="3" t="s">
        <v>92</v>
      </c>
      <c r="B41" s="13">
        <v>3</v>
      </c>
      <c r="C41" s="9" t="s">
        <v>93</v>
      </c>
      <c r="D41" s="30">
        <v>0</v>
      </c>
      <c r="E41" s="30">
        <f>VLOOKUP(A41,'[2]Sept 2024 EAC'!$A$2:$E$94,5,0)</f>
        <v>1929006</v>
      </c>
      <c r="F41" s="30">
        <v>422076.23</v>
      </c>
      <c r="G41" s="30">
        <v>1440147.9299999997</v>
      </c>
      <c r="H41" s="30">
        <f t="shared" si="0"/>
        <v>1862224.1599999997</v>
      </c>
      <c r="I41" s="31" t="s">
        <v>94</v>
      </c>
      <c r="J41" s="32">
        <v>44044</v>
      </c>
    </row>
    <row r="42" spans="1:10" ht="13.5">
      <c r="A42" s="3" t="s">
        <v>95</v>
      </c>
      <c r="B42" s="13">
        <v>3</v>
      </c>
      <c r="C42" s="9" t="s">
        <v>96</v>
      </c>
      <c r="D42" s="10">
        <v>7020000</v>
      </c>
      <c r="E42" s="10">
        <f>VLOOKUP(A42,'[2]Sept 2024 EAC'!$A$2:$E$94,5,0)</f>
        <v>8807300</v>
      </c>
      <c r="F42" s="10">
        <v>4713568.5199999996</v>
      </c>
      <c r="G42" s="10">
        <v>265833.2</v>
      </c>
      <c r="H42" s="10">
        <f t="shared" si="0"/>
        <v>4979401.72</v>
      </c>
      <c r="I42" s="11" t="s">
        <v>51</v>
      </c>
      <c r="J42" s="12">
        <v>45657</v>
      </c>
    </row>
    <row r="43" spans="1:10" ht="12.75">
      <c r="A43" s="3" t="s">
        <v>97</v>
      </c>
      <c r="B43" s="13">
        <v>3</v>
      </c>
      <c r="C43" s="22" t="s">
        <v>98</v>
      </c>
      <c r="D43" s="10">
        <v>6790000</v>
      </c>
      <c r="E43" s="10">
        <f>VLOOKUP(A43,'[2]Sept 2024 EAC'!$A$2:$E$94,5,0)</f>
        <v>7290000</v>
      </c>
      <c r="F43" s="10">
        <v>76034</v>
      </c>
      <c r="G43" s="10">
        <v>198395</v>
      </c>
      <c r="H43" s="10">
        <f t="shared" si="0"/>
        <v>274429</v>
      </c>
      <c r="I43" s="11" t="s">
        <v>89</v>
      </c>
      <c r="J43" s="12">
        <v>46386</v>
      </c>
    </row>
    <row r="44" spans="1:10" ht="13.5">
      <c r="A44" s="3" t="s">
        <v>99</v>
      </c>
      <c r="B44" s="13">
        <v>3</v>
      </c>
      <c r="C44" s="9" t="s">
        <v>100</v>
      </c>
      <c r="D44" s="10">
        <v>6045000</v>
      </c>
      <c r="E44" s="10">
        <f>VLOOKUP(A44,'[2]Sept 2024 EAC'!$A$2:$E$94,5,0)</f>
        <v>13871073</v>
      </c>
      <c r="F44" s="10">
        <v>459544.03</v>
      </c>
      <c r="G44" s="10">
        <v>575226.85000000009</v>
      </c>
      <c r="H44" s="10">
        <f t="shared" si="0"/>
        <v>1034770.8800000001</v>
      </c>
      <c r="I44" s="11" t="s">
        <v>51</v>
      </c>
      <c r="J44" s="12">
        <v>45869</v>
      </c>
    </row>
    <row r="45" spans="1:10" ht="12.75">
      <c r="A45" s="3" t="s">
        <v>101</v>
      </c>
      <c r="B45" s="13">
        <v>3</v>
      </c>
      <c r="C45" s="22" t="s">
        <v>102</v>
      </c>
      <c r="D45" s="30">
        <v>4243000</v>
      </c>
      <c r="E45" s="30">
        <f>VLOOKUP(A45,'[2]Sept 2024 EAC'!$A$2:$E$94,5,0)</f>
        <v>8500000</v>
      </c>
      <c r="F45" s="30">
        <v>5481250.46</v>
      </c>
      <c r="G45" s="30">
        <v>2387974.2200000002</v>
      </c>
      <c r="H45" s="30">
        <f t="shared" si="0"/>
        <v>7869224.6799999997</v>
      </c>
      <c r="I45" s="11" t="s">
        <v>89</v>
      </c>
      <c r="J45" s="12">
        <v>45505</v>
      </c>
    </row>
    <row r="46" spans="1:10" ht="12.75">
      <c r="A46" s="3" t="s">
        <v>103</v>
      </c>
      <c r="B46" s="13">
        <v>3</v>
      </c>
      <c r="C46" s="22" t="s">
        <v>104</v>
      </c>
      <c r="D46" s="30">
        <v>4860000</v>
      </c>
      <c r="E46" s="30">
        <f>VLOOKUP(A46,'[2]Sept 2024 EAC'!$A$2:$E$94,5,0)</f>
        <v>15000000</v>
      </c>
      <c r="F46" s="30">
        <v>0</v>
      </c>
      <c r="G46" s="30">
        <v>318427.94</v>
      </c>
      <c r="H46" s="30">
        <f t="shared" si="0"/>
        <v>318427.94</v>
      </c>
      <c r="I46" s="31" t="s">
        <v>30</v>
      </c>
      <c r="J46" s="32">
        <v>46598</v>
      </c>
    </row>
    <row r="47" spans="1:10" ht="12.75">
      <c r="A47" s="3" t="s">
        <v>105</v>
      </c>
      <c r="B47" s="13">
        <v>3</v>
      </c>
      <c r="C47" s="21" t="s">
        <v>106</v>
      </c>
      <c r="D47" s="15">
        <v>5635000</v>
      </c>
      <c r="E47" s="15">
        <f>VLOOKUP(A47,'[2]Sept 2024 EAC'!$A$2:$E$94,5,0)</f>
        <v>12040</v>
      </c>
      <c r="F47" s="15">
        <v>0</v>
      </c>
      <c r="G47" s="15">
        <v>12040</v>
      </c>
      <c r="H47" s="15">
        <f t="shared" si="0"/>
        <v>12040</v>
      </c>
      <c r="I47" s="16"/>
      <c r="J47" s="17"/>
    </row>
    <row r="48" spans="1:10" ht="12.75">
      <c r="A48" s="3" t="s">
        <v>107</v>
      </c>
      <c r="B48" s="13">
        <v>3</v>
      </c>
      <c r="C48" s="22" t="s">
        <v>108</v>
      </c>
      <c r="D48" s="30">
        <v>4160000</v>
      </c>
      <c r="E48" s="30">
        <f>VLOOKUP(A48,'[2]Sept 2024 EAC'!$A$2:$E$94,5,0)</f>
        <v>4715100</v>
      </c>
      <c r="F48" s="30">
        <v>2673471.5499999998</v>
      </c>
      <c r="G48" s="30">
        <v>146850</v>
      </c>
      <c r="H48" s="30">
        <f t="shared" si="0"/>
        <v>2820321.55</v>
      </c>
      <c r="I48" s="31" t="s">
        <v>30</v>
      </c>
      <c r="J48" s="32">
        <v>45897</v>
      </c>
    </row>
    <row r="49" spans="1:10" ht="13.5">
      <c r="A49" s="3" t="s">
        <v>109</v>
      </c>
      <c r="B49" s="13">
        <v>3</v>
      </c>
      <c r="C49" s="9" t="s">
        <v>110</v>
      </c>
      <c r="D49" s="30">
        <v>6063000</v>
      </c>
      <c r="E49" s="30">
        <f>VLOOKUP(A49,'[2]Sept 2024 EAC'!$A$2:$E$94,5,0)</f>
        <v>30000000</v>
      </c>
      <c r="F49" s="30">
        <v>640362.09</v>
      </c>
      <c r="G49" s="30">
        <v>311773.01</v>
      </c>
      <c r="H49" s="30">
        <f t="shared" si="0"/>
        <v>952135.1</v>
      </c>
      <c r="I49" s="31" t="s">
        <v>89</v>
      </c>
      <c r="J49" s="32">
        <v>46204</v>
      </c>
    </row>
    <row r="50" spans="1:10" ht="12.75">
      <c r="A50" s="3" t="s">
        <v>111</v>
      </c>
      <c r="B50" s="13">
        <v>3</v>
      </c>
      <c r="C50" s="22" t="s">
        <v>112</v>
      </c>
      <c r="D50" s="30">
        <v>4100000</v>
      </c>
      <c r="E50" s="30">
        <f>VLOOKUP(A50,'[2]Sept 2024 EAC'!$A$2:$E$94,5,0)</f>
        <v>9000000</v>
      </c>
      <c r="F50" s="30">
        <v>229385.75</v>
      </c>
      <c r="G50" s="30">
        <v>140</v>
      </c>
      <c r="H50" s="30">
        <f t="shared" si="0"/>
        <v>229525.75</v>
      </c>
      <c r="I50" s="31" t="s">
        <v>30</v>
      </c>
      <c r="J50" s="32">
        <v>46386</v>
      </c>
    </row>
    <row r="51" spans="1:10" ht="27">
      <c r="A51" s="3" t="s">
        <v>113</v>
      </c>
      <c r="B51" s="13">
        <v>3</v>
      </c>
      <c r="C51" s="9" t="s">
        <v>114</v>
      </c>
      <c r="D51" s="30">
        <v>3860000</v>
      </c>
      <c r="E51" s="30">
        <f>VLOOKUP(A51,'[2]Sept 2024 EAC'!$A$2:$E$94,5,0)</f>
        <v>10647500</v>
      </c>
      <c r="F51" s="30">
        <v>6505818.5099999998</v>
      </c>
      <c r="G51" s="30">
        <v>173854.3</v>
      </c>
      <c r="H51" s="30">
        <f t="shared" si="0"/>
        <v>6679672.8099999996</v>
      </c>
      <c r="I51" s="31" t="s">
        <v>89</v>
      </c>
      <c r="J51" s="32">
        <v>45758</v>
      </c>
    </row>
    <row r="52" spans="1:10" ht="12.75">
      <c r="A52" s="3" t="s">
        <v>115</v>
      </c>
      <c r="B52" s="13">
        <v>3</v>
      </c>
      <c r="C52" s="22" t="s">
        <v>116</v>
      </c>
      <c r="D52" s="30">
        <v>2439000</v>
      </c>
      <c r="E52" s="30">
        <f>VLOOKUP(A52,'[2]Sept 2024 EAC'!$A$2:$E$94,5,0)</f>
        <v>6294787</v>
      </c>
      <c r="F52" s="30">
        <v>2978097.26</v>
      </c>
      <c r="G52" s="30">
        <v>627217.76</v>
      </c>
      <c r="H52" s="30">
        <f t="shared" si="0"/>
        <v>3605315.0199999996</v>
      </c>
      <c r="I52" s="31" t="s">
        <v>30</v>
      </c>
      <c r="J52" s="32">
        <v>45869</v>
      </c>
    </row>
    <row r="53" spans="1:10" ht="13.5">
      <c r="A53" s="3" t="s">
        <v>117</v>
      </c>
      <c r="B53" s="13">
        <v>3</v>
      </c>
      <c r="C53" s="9" t="s">
        <v>118</v>
      </c>
      <c r="D53" s="30">
        <v>3570000</v>
      </c>
      <c r="E53" s="30">
        <f>VLOOKUP(A53,'[2]Sept 2024 EAC'!$A$2:$E$94,5,0)</f>
        <v>3783140</v>
      </c>
      <c r="F53" s="30">
        <v>1544250</v>
      </c>
      <c r="G53" s="30">
        <v>279081.25</v>
      </c>
      <c r="H53" s="30">
        <f t="shared" si="0"/>
        <v>1823331.25</v>
      </c>
      <c r="I53" s="25" t="s">
        <v>58</v>
      </c>
      <c r="J53" s="25" t="s">
        <v>58</v>
      </c>
    </row>
    <row r="54" spans="1:10" ht="12.75">
      <c r="A54" s="3" t="s">
        <v>119</v>
      </c>
      <c r="B54" s="13">
        <v>3</v>
      </c>
      <c r="C54" s="22" t="s">
        <v>120</v>
      </c>
      <c r="D54" s="30">
        <v>2610000</v>
      </c>
      <c r="E54" s="30">
        <f>VLOOKUP(A54,'[2]Sept 2024 EAC'!$A$2:$E$94,5,0)</f>
        <v>3610000</v>
      </c>
      <c r="F54" s="30">
        <v>2250</v>
      </c>
      <c r="G54" s="30">
        <v>32500</v>
      </c>
      <c r="H54" s="30">
        <f t="shared" si="0"/>
        <v>34750</v>
      </c>
      <c r="I54" s="31" t="s">
        <v>89</v>
      </c>
      <c r="J54" s="32">
        <v>46153</v>
      </c>
    </row>
    <row r="55" spans="1:10" ht="12.75">
      <c r="A55" s="3" t="s">
        <v>121</v>
      </c>
      <c r="B55" s="13">
        <v>3</v>
      </c>
      <c r="C55" s="22" t="s">
        <v>122</v>
      </c>
      <c r="D55" s="30">
        <v>4510000</v>
      </c>
      <c r="E55" s="30">
        <f>VLOOKUP(A55,'[2]Sept 2024 EAC'!$A$2:$E$94,5,0)</f>
        <v>10178350</v>
      </c>
      <c r="F55" s="30">
        <v>5554853.2199999997</v>
      </c>
      <c r="G55" s="30">
        <v>181054.47</v>
      </c>
      <c r="H55" s="30">
        <f t="shared" si="0"/>
        <v>5735907.6899999995</v>
      </c>
      <c r="I55" s="31" t="s">
        <v>30</v>
      </c>
      <c r="J55" s="32">
        <v>45625</v>
      </c>
    </row>
    <row r="56" spans="1:10" ht="12.75">
      <c r="A56" s="3" t="s">
        <v>123</v>
      </c>
      <c r="B56" s="13">
        <v>3</v>
      </c>
      <c r="C56" s="22" t="s">
        <v>124</v>
      </c>
      <c r="D56" s="30">
        <v>4530000</v>
      </c>
      <c r="E56" s="30">
        <f>VLOOKUP(A56,'[2]Sept 2024 EAC'!$A$2:$E$94,5,0)</f>
        <v>12013551</v>
      </c>
      <c r="F56" s="30">
        <v>5090521.9199999981</v>
      </c>
      <c r="G56" s="30">
        <v>2257475.27</v>
      </c>
      <c r="H56" s="30">
        <f t="shared" si="0"/>
        <v>7347997.1899999976</v>
      </c>
      <c r="I56" s="31" t="s">
        <v>51</v>
      </c>
      <c r="J56" s="32">
        <v>46022</v>
      </c>
    </row>
    <row r="57" spans="1:10" ht="12.75">
      <c r="A57" s="3" t="s">
        <v>125</v>
      </c>
      <c r="B57" s="13">
        <v>3</v>
      </c>
      <c r="C57" s="22" t="s">
        <v>126</v>
      </c>
      <c r="D57" s="30">
        <v>3210000</v>
      </c>
      <c r="E57" s="30">
        <f>VLOOKUP(A57,'[2]Sept 2024 EAC'!$A$2:$E$94,5,0)</f>
        <v>12000000</v>
      </c>
      <c r="F57" s="30">
        <v>98592.5</v>
      </c>
      <c r="G57" s="30">
        <v>119790</v>
      </c>
      <c r="H57" s="30">
        <f t="shared" si="0"/>
        <v>218382.5</v>
      </c>
      <c r="I57" s="31" t="s">
        <v>30</v>
      </c>
      <c r="J57" s="32">
        <v>46598</v>
      </c>
    </row>
    <row r="58" spans="1:10" ht="40.5">
      <c r="A58" s="3" t="s">
        <v>127</v>
      </c>
      <c r="B58" s="13">
        <v>3</v>
      </c>
      <c r="C58" s="14" t="s">
        <v>128</v>
      </c>
      <c r="D58" s="15">
        <v>0</v>
      </c>
      <c r="E58" s="15">
        <f>VLOOKUP(A58,'[2]Sept 2024 EAC'!$A$2:$E$94,5,0)</f>
        <v>0</v>
      </c>
      <c r="F58" s="15">
        <v>0</v>
      </c>
      <c r="G58" s="15">
        <v>0</v>
      </c>
      <c r="H58" s="15">
        <f t="shared" si="0"/>
        <v>0</v>
      </c>
      <c r="I58" s="16"/>
      <c r="J58" s="17"/>
    </row>
    <row r="59" spans="1:10" ht="13.5">
      <c r="A59" s="3" t="s">
        <v>129</v>
      </c>
      <c r="B59" s="13">
        <v>3</v>
      </c>
      <c r="C59" s="9" t="s">
        <v>130</v>
      </c>
      <c r="D59" s="30">
        <v>0</v>
      </c>
      <c r="E59" s="30">
        <f>VLOOKUP(A59,'[2]Sept 2024 EAC'!$A$2:$E$94,5,0)</f>
        <v>12092265</v>
      </c>
      <c r="F59" s="30">
        <v>7419882.5</v>
      </c>
      <c r="G59" s="30">
        <v>1921078.2499999998</v>
      </c>
      <c r="H59" s="30">
        <f t="shared" si="0"/>
        <v>9340960.75</v>
      </c>
      <c r="I59" s="31" t="s">
        <v>89</v>
      </c>
      <c r="J59" s="32">
        <v>45505</v>
      </c>
    </row>
    <row r="60" spans="1:10" ht="13.5">
      <c r="A60" s="3" t="s">
        <v>131</v>
      </c>
      <c r="B60" s="13">
        <v>3</v>
      </c>
      <c r="C60" s="9" t="s">
        <v>132</v>
      </c>
      <c r="D60" s="10">
        <v>0</v>
      </c>
      <c r="E60" s="10">
        <f>VLOOKUP(A60,'[2]Sept 2024 EAC'!$A$2:$E$94,5,0)</f>
        <v>10060000</v>
      </c>
      <c r="F60" s="10">
        <v>6762439.25</v>
      </c>
      <c r="G60" s="10">
        <v>309591.27</v>
      </c>
      <c r="H60" s="10">
        <f t="shared" si="0"/>
        <v>7072030.5199999996</v>
      </c>
      <c r="I60" s="11" t="s">
        <v>89</v>
      </c>
      <c r="J60" s="12">
        <v>45505</v>
      </c>
    </row>
    <row r="61" spans="1:10" ht="45" customHeight="1">
      <c r="A61" s="3" t="s">
        <v>133</v>
      </c>
      <c r="B61" s="13">
        <v>3</v>
      </c>
      <c r="C61" s="9" t="s">
        <v>134</v>
      </c>
      <c r="D61" s="10">
        <v>0</v>
      </c>
      <c r="E61" s="10">
        <f>VLOOKUP(A61,'[2]Sept 2024 EAC'!$A$2:$E$94,5,0)</f>
        <v>9080000</v>
      </c>
      <c r="F61" s="10">
        <v>6065437.5899999999</v>
      </c>
      <c r="G61" s="10">
        <v>269162.52</v>
      </c>
      <c r="H61" s="10">
        <f t="shared" si="0"/>
        <v>6334600.1099999994</v>
      </c>
      <c r="I61" s="11" t="s">
        <v>89</v>
      </c>
      <c r="J61" s="12">
        <v>45505</v>
      </c>
    </row>
    <row r="62" spans="1:10" ht="13.5">
      <c r="A62" s="3" t="s">
        <v>135</v>
      </c>
      <c r="B62" s="13">
        <v>3</v>
      </c>
      <c r="C62" s="14" t="s">
        <v>136</v>
      </c>
      <c r="D62" s="15">
        <v>2570000</v>
      </c>
      <c r="E62" s="15">
        <f>VLOOKUP(A62,'[2]Sept 2024 EAC'!$A$2:$E$94,5,0)</f>
        <v>2544373.2000000002</v>
      </c>
      <c r="F62" s="15">
        <v>0</v>
      </c>
      <c r="G62" s="15">
        <v>2544373.1999999997</v>
      </c>
      <c r="H62" s="15">
        <f t="shared" si="0"/>
        <v>2544373.1999999997</v>
      </c>
      <c r="I62" s="16"/>
      <c r="J62" s="17"/>
    </row>
    <row r="63" spans="1:10" ht="12.75">
      <c r="A63" s="3" t="s">
        <v>137</v>
      </c>
      <c r="B63" s="13">
        <v>3</v>
      </c>
      <c r="C63" s="21" t="s">
        <v>138</v>
      </c>
      <c r="D63" s="15">
        <v>0</v>
      </c>
      <c r="E63" s="15">
        <f>VLOOKUP(A63,'[2]Sept 2024 EAC'!$A$2:$E$94,5,0)</f>
        <v>1240870.58</v>
      </c>
      <c r="F63" s="15">
        <v>0</v>
      </c>
      <c r="G63" s="15">
        <v>1240870.58</v>
      </c>
      <c r="H63" s="15">
        <f t="shared" si="0"/>
        <v>1240870.58</v>
      </c>
      <c r="I63" s="16"/>
      <c r="J63" s="17"/>
    </row>
    <row r="64" spans="1:10" ht="12.75">
      <c r="A64" s="3" t="s">
        <v>139</v>
      </c>
      <c r="B64" s="13">
        <v>3</v>
      </c>
      <c r="C64" s="21" t="s">
        <v>140</v>
      </c>
      <c r="D64" s="15">
        <v>0</v>
      </c>
      <c r="E64" s="15">
        <f>VLOOKUP(A64,'[2]Sept 2024 EAC'!$A$2:$E$94,5,0)</f>
        <v>0</v>
      </c>
      <c r="F64" s="15">
        <v>0</v>
      </c>
      <c r="G64" s="15">
        <v>0</v>
      </c>
      <c r="H64" s="15">
        <f t="shared" si="0"/>
        <v>0</v>
      </c>
      <c r="I64" s="16"/>
      <c r="J64" s="17"/>
    </row>
    <row r="65" spans="1:10" ht="12.75">
      <c r="A65" s="3" t="s">
        <v>141</v>
      </c>
      <c r="B65" s="13">
        <v>3</v>
      </c>
      <c r="C65" s="21" t="s">
        <v>142</v>
      </c>
      <c r="D65" s="26">
        <v>0</v>
      </c>
      <c r="E65" s="26">
        <f>VLOOKUP(A65,'[2]Sept 2024 EAC'!$A$2:$E$94,5,0)</f>
        <v>1423092.52</v>
      </c>
      <c r="F65" s="26">
        <v>0</v>
      </c>
      <c r="G65" s="26">
        <v>1423092.52</v>
      </c>
      <c r="H65" s="26">
        <f t="shared" si="0"/>
        <v>1423092.52</v>
      </c>
      <c r="I65" s="27"/>
      <c r="J65" s="28"/>
    </row>
    <row r="66" spans="1:10" ht="12.75">
      <c r="A66" s="3" t="s">
        <v>143</v>
      </c>
      <c r="B66" s="13">
        <v>3</v>
      </c>
      <c r="C66" s="21" t="s">
        <v>144</v>
      </c>
      <c r="D66" s="15">
        <v>0</v>
      </c>
      <c r="E66" s="15">
        <f>VLOOKUP(A66,'[2]Sept 2024 EAC'!$A$2:$E$94,5,0)</f>
        <v>1828761.11</v>
      </c>
      <c r="F66" s="15">
        <v>0</v>
      </c>
      <c r="G66" s="15">
        <v>1828761.33</v>
      </c>
      <c r="H66" s="15">
        <f t="shared" si="0"/>
        <v>1828761.33</v>
      </c>
      <c r="I66" s="16"/>
      <c r="J66" s="17"/>
    </row>
    <row r="67" spans="1:10" ht="12.75">
      <c r="A67" s="3" t="s">
        <v>145</v>
      </c>
      <c r="B67" s="13">
        <v>3</v>
      </c>
      <c r="C67" s="21" t="s">
        <v>146</v>
      </c>
      <c r="D67" s="15">
        <v>0</v>
      </c>
      <c r="E67" s="15">
        <f>VLOOKUP(A67,'[2]Sept 2024 EAC'!$A$2:$E$94,5,0)</f>
        <v>0</v>
      </c>
      <c r="F67" s="15">
        <v>0</v>
      </c>
      <c r="G67" s="15">
        <v>0</v>
      </c>
      <c r="H67" s="15">
        <f t="shared" ref="H67:H94" si="1">G67+F67</f>
        <v>0</v>
      </c>
      <c r="I67" s="16"/>
      <c r="J67" s="17"/>
    </row>
    <row r="68" spans="1:10" ht="25.5">
      <c r="A68" s="3" t="s">
        <v>147</v>
      </c>
      <c r="B68" s="13">
        <v>3</v>
      </c>
      <c r="C68" s="21" t="s">
        <v>148</v>
      </c>
      <c r="D68" s="15">
        <v>0</v>
      </c>
      <c r="E68" s="15">
        <f>VLOOKUP(A68,'[2]Sept 2024 EAC'!$A$2:$E$94,5,0)</f>
        <v>2063428.17</v>
      </c>
      <c r="F68" s="15">
        <v>0</v>
      </c>
      <c r="G68" s="15">
        <v>2063428.17</v>
      </c>
      <c r="H68" s="15">
        <f t="shared" si="1"/>
        <v>2063428.17</v>
      </c>
      <c r="I68" s="16"/>
      <c r="J68" s="17"/>
    </row>
    <row r="69" spans="1:10" ht="12.75">
      <c r="A69" s="3" t="s">
        <v>149</v>
      </c>
      <c r="B69" s="13">
        <v>3</v>
      </c>
      <c r="C69" s="21" t="s">
        <v>150</v>
      </c>
      <c r="D69" s="26">
        <v>0</v>
      </c>
      <c r="E69" s="26">
        <f>VLOOKUP(A69,'[2]Sept 2024 EAC'!$A$2:$E$94,5,0)</f>
        <v>1462877.02</v>
      </c>
      <c r="F69" s="26">
        <v>0</v>
      </c>
      <c r="G69" s="26">
        <v>1462877.02</v>
      </c>
      <c r="H69" s="26">
        <f t="shared" si="1"/>
        <v>1462877.02</v>
      </c>
      <c r="I69" s="27"/>
      <c r="J69" s="28"/>
    </row>
    <row r="70" spans="1:10" ht="12.75">
      <c r="A70" s="3" t="s">
        <v>151</v>
      </c>
      <c r="B70" s="13">
        <v>3</v>
      </c>
      <c r="C70" s="21" t="s">
        <v>152</v>
      </c>
      <c r="D70" s="33">
        <v>0</v>
      </c>
      <c r="E70" s="33">
        <f>VLOOKUP(A70,'[2]Sept 2024 EAC'!$A$2:$E$94,5,0)</f>
        <v>0</v>
      </c>
      <c r="F70" s="33">
        <v>0</v>
      </c>
      <c r="G70" s="33">
        <v>220</v>
      </c>
      <c r="H70" s="33">
        <f t="shared" si="1"/>
        <v>220</v>
      </c>
      <c r="I70" s="27"/>
      <c r="J70" s="28"/>
    </row>
    <row r="71" spans="1:10" ht="12.75">
      <c r="A71" s="7" t="s">
        <v>153</v>
      </c>
      <c r="B71" s="13">
        <v>3</v>
      </c>
      <c r="C71" s="34" t="s">
        <v>154</v>
      </c>
      <c r="D71" s="35">
        <v>0</v>
      </c>
      <c r="E71" s="35">
        <f>VLOOKUP(A71,'[2]Sept 2024 EAC'!$A$2:$E$94,5,0)</f>
        <v>6000000</v>
      </c>
      <c r="F71" s="35">
        <v>684064.5</v>
      </c>
      <c r="G71" s="35">
        <v>1495437</v>
      </c>
      <c r="H71" s="35">
        <f t="shared" si="1"/>
        <v>2179501.5</v>
      </c>
      <c r="I71" s="36" t="s">
        <v>30</v>
      </c>
      <c r="J71" s="37">
        <v>45877</v>
      </c>
    </row>
    <row r="72" spans="1:10" ht="13.5">
      <c r="A72" s="3" t="s">
        <v>155</v>
      </c>
      <c r="B72" s="13">
        <v>3</v>
      </c>
      <c r="C72" s="38" t="s">
        <v>156</v>
      </c>
      <c r="D72" s="10">
        <v>1579000</v>
      </c>
      <c r="E72" s="10">
        <f>VLOOKUP(A72,'[2]Sept 2024 EAC'!$A$2:$E$94,5,0)</f>
        <v>7433026</v>
      </c>
      <c r="F72" s="10">
        <v>50245</v>
      </c>
      <c r="G72" s="10">
        <v>1594207.5</v>
      </c>
      <c r="H72" s="10">
        <f t="shared" si="1"/>
        <v>1644452.5</v>
      </c>
      <c r="I72" s="11" t="s">
        <v>30</v>
      </c>
      <c r="J72" s="12">
        <v>46022</v>
      </c>
    </row>
    <row r="73" spans="1:10" ht="40.5">
      <c r="A73" s="3" t="s">
        <v>157</v>
      </c>
      <c r="B73" s="13">
        <v>3</v>
      </c>
      <c r="C73" s="14" t="s">
        <v>158</v>
      </c>
      <c r="D73" s="15">
        <v>0</v>
      </c>
      <c r="E73" s="15">
        <f>VLOOKUP(A73,'[2]Sept 2024 EAC'!$A$2:$E$94,5,0)</f>
        <v>0</v>
      </c>
      <c r="F73" s="15">
        <v>0</v>
      </c>
      <c r="G73" s="15">
        <v>0</v>
      </c>
      <c r="H73" s="15">
        <f t="shared" si="1"/>
        <v>0</v>
      </c>
      <c r="I73" s="16"/>
      <c r="J73" s="17"/>
    </row>
    <row r="74" spans="1:10" ht="40.5">
      <c r="A74" s="3" t="s">
        <v>159</v>
      </c>
      <c r="B74" s="13">
        <v>4</v>
      </c>
      <c r="C74" s="14" t="s">
        <v>160</v>
      </c>
      <c r="D74" s="15">
        <v>2000000</v>
      </c>
      <c r="E74" s="15">
        <f>VLOOKUP(A74,'[2]Sept 2024 EAC'!$A$2:$E$94,5,0)</f>
        <v>2048859.99</v>
      </c>
      <c r="F74" s="15">
        <v>0</v>
      </c>
      <c r="G74" s="15">
        <v>2048859.9899999998</v>
      </c>
      <c r="H74" s="15">
        <f t="shared" si="1"/>
        <v>2048859.9899999998</v>
      </c>
      <c r="I74" s="16"/>
      <c r="J74" s="17"/>
    </row>
    <row r="75" spans="1:10" ht="53.25">
      <c r="A75" s="3" t="s">
        <v>161</v>
      </c>
      <c r="B75" s="13">
        <v>4</v>
      </c>
      <c r="C75" s="14" t="s">
        <v>162</v>
      </c>
      <c r="D75" s="15">
        <v>10000000</v>
      </c>
      <c r="E75" s="15">
        <f>VLOOKUP(A75,'[2]Sept 2024 EAC'!$A$2:$E$94,5,0)</f>
        <v>15598364.25</v>
      </c>
      <c r="F75" s="15">
        <v>882920.42999999993</v>
      </c>
      <c r="G75" s="15">
        <v>15625864.250000022</v>
      </c>
      <c r="H75" s="15">
        <f t="shared" si="1"/>
        <v>16508784.680000022</v>
      </c>
      <c r="I75" s="16"/>
      <c r="J75" s="17"/>
    </row>
    <row r="76" spans="1:10" ht="27">
      <c r="A76" s="3" t="s">
        <v>163</v>
      </c>
      <c r="B76" s="13">
        <v>4</v>
      </c>
      <c r="C76" s="14" t="s">
        <v>164</v>
      </c>
      <c r="D76" s="15">
        <v>13000000</v>
      </c>
      <c r="E76" s="15">
        <f>VLOOKUP(A76,'[2]Sept 2024 EAC'!$A$2:$E$94,5,0)</f>
        <v>12958876.4</v>
      </c>
      <c r="F76" s="15">
        <v>0</v>
      </c>
      <c r="G76" s="15">
        <v>12958876.399999995</v>
      </c>
      <c r="H76" s="15">
        <f t="shared" si="1"/>
        <v>12958876.399999995</v>
      </c>
      <c r="I76" s="16"/>
      <c r="J76" s="17"/>
    </row>
    <row r="77" spans="1:10" ht="40.5">
      <c r="A77" s="3" t="s">
        <v>165</v>
      </c>
      <c r="B77" s="13">
        <v>4</v>
      </c>
      <c r="C77" s="14" t="s">
        <v>166</v>
      </c>
      <c r="D77" s="15">
        <v>9000000</v>
      </c>
      <c r="E77" s="15">
        <f>VLOOKUP(A77,'[2]Sept 2024 EAC'!$A$2:$E$94,5,0)</f>
        <v>12206049.01</v>
      </c>
      <c r="F77" s="15">
        <v>0</v>
      </c>
      <c r="G77" s="15">
        <v>12300454.009999994</v>
      </c>
      <c r="H77" s="15">
        <f t="shared" si="1"/>
        <v>12300454.009999994</v>
      </c>
      <c r="I77" s="16"/>
      <c r="J77" s="17"/>
    </row>
    <row r="78" spans="1:10" ht="40.5">
      <c r="A78" s="3" t="s">
        <v>167</v>
      </c>
      <c r="B78" s="13">
        <v>4</v>
      </c>
      <c r="C78" s="14" t="s">
        <v>168</v>
      </c>
      <c r="D78" s="15">
        <v>6000000</v>
      </c>
      <c r="E78" s="15">
        <f>VLOOKUP(A78,'[2]Sept 2024 EAC'!$A$2:$E$94,5,0)</f>
        <v>5000208.47</v>
      </c>
      <c r="F78" s="15">
        <v>0</v>
      </c>
      <c r="G78" s="15">
        <v>5000208.4700000035</v>
      </c>
      <c r="H78" s="15">
        <f t="shared" si="1"/>
        <v>5000208.4700000035</v>
      </c>
      <c r="I78" s="16"/>
      <c r="J78" s="17"/>
    </row>
    <row r="79" spans="1:10" ht="27">
      <c r="A79" s="3" t="s">
        <v>169</v>
      </c>
      <c r="B79" s="13">
        <v>4</v>
      </c>
      <c r="C79" s="14" t="s">
        <v>170</v>
      </c>
      <c r="D79" s="15">
        <v>10000000</v>
      </c>
      <c r="E79" s="15">
        <f>VLOOKUP(A79,'[2]Sept 2024 EAC'!$A$2:$E$94,5,0)</f>
        <v>9578885.4800000004</v>
      </c>
      <c r="F79" s="15">
        <v>0</v>
      </c>
      <c r="G79" s="15">
        <v>9578885.4799999967</v>
      </c>
      <c r="H79" s="15">
        <f t="shared" si="1"/>
        <v>9578885.4799999967</v>
      </c>
      <c r="I79" s="16"/>
      <c r="J79" s="17"/>
    </row>
    <row r="80" spans="1:10" ht="27">
      <c r="A80" s="3" t="s">
        <v>171</v>
      </c>
      <c r="B80" s="13">
        <v>4</v>
      </c>
      <c r="C80" s="14" t="s">
        <v>172</v>
      </c>
      <c r="D80" s="15">
        <v>2000000</v>
      </c>
      <c r="E80" s="15">
        <f>VLOOKUP(A80,'[2]Sept 2024 EAC'!$A$2:$E$94,5,0)</f>
        <v>1821400</v>
      </c>
      <c r="F80" s="15">
        <v>0</v>
      </c>
      <c r="G80" s="15">
        <v>1821399.7299999997</v>
      </c>
      <c r="H80" s="15">
        <f t="shared" si="1"/>
        <v>1821399.7299999997</v>
      </c>
      <c r="I80" s="16"/>
      <c r="J80" s="17"/>
    </row>
    <row r="81" spans="1:10" ht="40.5">
      <c r="A81" s="3" t="s">
        <v>173</v>
      </c>
      <c r="B81" s="13">
        <v>4</v>
      </c>
      <c r="C81" s="14" t="s">
        <v>174</v>
      </c>
      <c r="D81" s="15">
        <v>8000000</v>
      </c>
      <c r="E81" s="15">
        <f>VLOOKUP(A81,'[2]Sept 2024 EAC'!$A$2:$E$94,5,0)</f>
        <v>5806076.3399999999</v>
      </c>
      <c r="F81" s="15">
        <v>0</v>
      </c>
      <c r="G81" s="15">
        <v>5806076.3399999989</v>
      </c>
      <c r="H81" s="15">
        <f t="shared" si="1"/>
        <v>5806076.3399999989</v>
      </c>
      <c r="I81" s="16"/>
      <c r="J81" s="17"/>
    </row>
    <row r="82" spans="1:10" ht="27">
      <c r="A82" s="3" t="s">
        <v>175</v>
      </c>
      <c r="B82" s="13">
        <v>4</v>
      </c>
      <c r="C82" s="14" t="s">
        <v>176</v>
      </c>
      <c r="D82" s="15">
        <v>5000000</v>
      </c>
      <c r="E82" s="15">
        <f>VLOOKUP(A82,'[2]Sept 2024 EAC'!$A$2:$E$94,5,0)</f>
        <v>3569667.35</v>
      </c>
      <c r="F82" s="15">
        <v>0</v>
      </c>
      <c r="G82" s="15">
        <v>3569667.3499999996</v>
      </c>
      <c r="H82" s="15">
        <f t="shared" si="1"/>
        <v>3569667.3499999996</v>
      </c>
      <c r="I82" s="16"/>
      <c r="J82" s="17"/>
    </row>
    <row r="83" spans="1:10" ht="27">
      <c r="A83" s="3" t="s">
        <v>177</v>
      </c>
      <c r="B83" s="13">
        <v>5</v>
      </c>
      <c r="C83" s="14" t="s">
        <v>178</v>
      </c>
      <c r="D83" s="15">
        <v>20573900</v>
      </c>
      <c r="E83" s="15">
        <f>VLOOKUP(A83,'[2]Sept 2024 EAC'!$A$2:$E$94,5,0)</f>
        <v>20386642</v>
      </c>
      <c r="F83" s="15">
        <v>0</v>
      </c>
      <c r="G83" s="15">
        <v>20386642</v>
      </c>
      <c r="H83" s="15">
        <f t="shared" si="1"/>
        <v>20386642</v>
      </c>
      <c r="I83" s="16"/>
      <c r="J83" s="17"/>
    </row>
    <row r="84" spans="1:10" ht="40.5">
      <c r="A84" s="3" t="s">
        <v>179</v>
      </c>
      <c r="B84" s="13">
        <v>5</v>
      </c>
      <c r="C84" s="14" t="s">
        <v>180</v>
      </c>
      <c r="D84" s="15">
        <v>4575100</v>
      </c>
      <c r="E84" s="15">
        <f>VLOOKUP(A84,'[2]Sept 2024 EAC'!$A$2:$E$94,5,0)</f>
        <v>4486043</v>
      </c>
      <c r="F84" s="15">
        <v>0</v>
      </c>
      <c r="G84" s="15">
        <v>4486043</v>
      </c>
      <c r="H84" s="15">
        <f t="shared" si="1"/>
        <v>4486043</v>
      </c>
      <c r="I84" s="16"/>
      <c r="J84" s="17"/>
    </row>
    <row r="85" spans="1:10" ht="27">
      <c r="A85" s="3" t="s">
        <v>181</v>
      </c>
      <c r="B85" s="13">
        <v>5</v>
      </c>
      <c r="C85" s="14" t="s">
        <v>182</v>
      </c>
      <c r="D85" s="15">
        <v>1483000</v>
      </c>
      <c r="E85" s="15">
        <f>VLOOKUP(A85,'[2]Sept 2024 EAC'!$A$2:$E$94,5,0)</f>
        <v>1508052.6</v>
      </c>
      <c r="F85" s="15">
        <v>0</v>
      </c>
      <c r="G85" s="15">
        <v>1508052.6</v>
      </c>
      <c r="H85" s="15">
        <f t="shared" si="1"/>
        <v>1508052.6</v>
      </c>
      <c r="I85" s="16"/>
      <c r="J85" s="17"/>
    </row>
    <row r="86" spans="1:10" ht="13.5">
      <c r="A86" s="3" t="s">
        <v>183</v>
      </c>
      <c r="B86" s="13">
        <v>5</v>
      </c>
      <c r="C86" s="38" t="s">
        <v>184</v>
      </c>
      <c r="D86" s="10">
        <v>10000000</v>
      </c>
      <c r="E86" s="10">
        <f>VLOOKUP(A86,'[2]Sept 2024 EAC'!$A$2:$E$94,5,0)</f>
        <v>10000000</v>
      </c>
      <c r="F86" s="10">
        <v>1070466.33</v>
      </c>
      <c r="G86" s="10">
        <v>5623295.4400000125</v>
      </c>
      <c r="H86" s="10">
        <f t="shared" si="1"/>
        <v>6693761.7700000126</v>
      </c>
      <c r="I86" s="25" t="s">
        <v>58</v>
      </c>
      <c r="J86" s="25" t="s">
        <v>58</v>
      </c>
    </row>
    <row r="87" spans="1:10" ht="12.75">
      <c r="A87" s="3" t="s">
        <v>185</v>
      </c>
      <c r="B87" s="13">
        <v>5</v>
      </c>
      <c r="C87" s="39" t="s">
        <v>186</v>
      </c>
      <c r="D87" s="15">
        <v>2199000</v>
      </c>
      <c r="E87" s="15">
        <f>VLOOKUP(A87,'[2]Sept 2024 EAC'!$A$2:$E$94,5,0)</f>
        <v>2436168.9500000002</v>
      </c>
      <c r="F87" s="15">
        <v>0</v>
      </c>
      <c r="G87" s="15">
        <v>2436168.9500000002</v>
      </c>
      <c r="H87" s="15">
        <f t="shared" si="1"/>
        <v>2436168.9500000002</v>
      </c>
      <c r="I87" s="16"/>
      <c r="J87" s="17"/>
    </row>
    <row r="88" spans="1:10" ht="27">
      <c r="A88" s="3" t="s">
        <v>187</v>
      </c>
      <c r="B88" s="13">
        <v>5</v>
      </c>
      <c r="C88" s="14" t="s">
        <v>188</v>
      </c>
      <c r="D88" s="15">
        <v>1169000</v>
      </c>
      <c r="E88" s="15">
        <f>VLOOKUP(A88,'[2]Sept 2024 EAC'!$A$2:$E$94,5,0)</f>
        <v>1148112.23</v>
      </c>
      <c r="F88" s="15">
        <v>0</v>
      </c>
      <c r="G88" s="15">
        <v>1148112.2299999991</v>
      </c>
      <c r="H88" s="15">
        <f t="shared" si="1"/>
        <v>1148112.2299999991</v>
      </c>
      <c r="I88" s="16"/>
      <c r="J88" s="17"/>
    </row>
    <row r="89" spans="1:10" ht="12.75">
      <c r="A89" s="3" t="s">
        <v>189</v>
      </c>
      <c r="B89" s="13">
        <v>6</v>
      </c>
      <c r="C89" s="39" t="s">
        <v>190</v>
      </c>
      <c r="D89" s="15">
        <v>8400000</v>
      </c>
      <c r="E89" s="15">
        <f>VLOOKUP(A89,'[2]Sept 2024 EAC'!$A$2:$E$94,5,0)</f>
        <v>8400000</v>
      </c>
      <c r="F89" s="15">
        <v>0</v>
      </c>
      <c r="G89" s="15">
        <v>893683.38499993086</v>
      </c>
      <c r="H89" s="15">
        <f t="shared" si="1"/>
        <v>893683.38499993086</v>
      </c>
      <c r="I89" s="16"/>
      <c r="J89" s="17"/>
    </row>
    <row r="90" spans="1:10" ht="13.5">
      <c r="A90" s="3" t="s">
        <v>191</v>
      </c>
      <c r="B90" s="13">
        <v>6</v>
      </c>
      <c r="C90" s="38" t="s">
        <v>192</v>
      </c>
      <c r="D90" s="10">
        <v>20600000</v>
      </c>
      <c r="E90" s="10">
        <f>VLOOKUP(A90,'[2]Sept 2024 EAC'!$A$2:$E$94,5,0)</f>
        <v>0</v>
      </c>
      <c r="F90" s="10">
        <v>0</v>
      </c>
      <c r="G90" s="10">
        <v>0</v>
      </c>
      <c r="H90" s="10">
        <f t="shared" si="1"/>
        <v>0</v>
      </c>
      <c r="I90" s="25" t="s">
        <v>58</v>
      </c>
      <c r="J90" s="25" t="s">
        <v>58</v>
      </c>
    </row>
    <row r="91" spans="1:10" ht="13.5">
      <c r="A91" s="3" t="s">
        <v>193</v>
      </c>
      <c r="B91" s="13">
        <v>6</v>
      </c>
      <c r="C91" s="14" t="s">
        <v>194</v>
      </c>
      <c r="D91" s="15">
        <v>5000000</v>
      </c>
      <c r="E91" s="15">
        <f>VLOOKUP(A91,'[2]Sept 2024 EAC'!$A$2:$E$94,5,0)</f>
        <v>5000000</v>
      </c>
      <c r="F91" s="15">
        <v>-13994.15</v>
      </c>
      <c r="G91" s="15">
        <v>4775972.1399999838</v>
      </c>
      <c r="H91" s="15">
        <f t="shared" si="1"/>
        <v>4761977.9899999835</v>
      </c>
      <c r="I91" s="16"/>
      <c r="J91" s="17"/>
    </row>
    <row r="92" spans="1:10" ht="12.75">
      <c r="A92" s="3" t="s">
        <v>195</v>
      </c>
      <c r="B92" s="13">
        <v>6</v>
      </c>
      <c r="C92" s="40" t="s">
        <v>196</v>
      </c>
      <c r="D92" s="10">
        <v>1000000</v>
      </c>
      <c r="E92" s="10">
        <f>VLOOKUP(A92,'[2]Sept 2024 EAC'!$A$2:$E$94,5,0)</f>
        <v>1320000</v>
      </c>
      <c r="F92" s="10">
        <v>44502</v>
      </c>
      <c r="G92" s="10">
        <v>489047.05999999994</v>
      </c>
      <c r="H92" s="10">
        <f t="shared" si="1"/>
        <v>533549.05999999994</v>
      </c>
      <c r="I92" s="25" t="s">
        <v>58</v>
      </c>
      <c r="J92" s="25" t="s">
        <v>58</v>
      </c>
    </row>
    <row r="93" spans="1:10" ht="12.75">
      <c r="A93" s="3" t="s">
        <v>197</v>
      </c>
      <c r="B93" s="13">
        <v>6</v>
      </c>
      <c r="C93" s="40" t="s">
        <v>198</v>
      </c>
      <c r="D93" s="10">
        <v>13000000</v>
      </c>
      <c r="E93" s="10">
        <f>VLOOKUP(A93,'[2]Sept 2024 EAC'!$A$2:$E$94,5,0)</f>
        <v>13940822.75</v>
      </c>
      <c r="F93" s="10">
        <v>68966.25</v>
      </c>
      <c r="G93" s="10">
        <v>13201142.75</v>
      </c>
      <c r="H93" s="10">
        <f t="shared" si="1"/>
        <v>13270109</v>
      </c>
      <c r="I93" s="25" t="s">
        <v>58</v>
      </c>
      <c r="J93" s="25" t="s">
        <v>58</v>
      </c>
    </row>
    <row r="94" spans="1:10" ht="13.5">
      <c r="A94" s="3" t="s">
        <v>199</v>
      </c>
      <c r="B94" s="13">
        <v>6</v>
      </c>
      <c r="C94" s="14" t="s">
        <v>200</v>
      </c>
      <c r="D94" s="15">
        <v>0</v>
      </c>
      <c r="E94" s="15">
        <f>VLOOKUP(A94,'[2]Sept 2024 EAC'!$A$2:$E$94,5,0)</f>
        <v>0</v>
      </c>
      <c r="F94" s="15">
        <v>0</v>
      </c>
      <c r="G94" s="15">
        <v>0</v>
      </c>
      <c r="H94" s="15">
        <f t="shared" si="1"/>
        <v>0</v>
      </c>
      <c r="I94" s="16"/>
      <c r="J94" s="17"/>
    </row>
    <row r="95" spans="1:10" ht="15">
      <c r="A95" s="3"/>
      <c r="B95" s="3"/>
      <c r="C95" s="41" t="s">
        <v>201</v>
      </c>
      <c r="D95" s="42">
        <f>SUM(D3:D94)</f>
        <v>561000000</v>
      </c>
      <c r="E95" s="42">
        <f>SUM(E3:E94)</f>
        <v>698748532.45000017</v>
      </c>
      <c r="F95" s="42">
        <f>SUM(F3:F94)</f>
        <v>79276598.260000005</v>
      </c>
      <c r="G95" s="42">
        <f>SUM(G3:G94)</f>
        <v>311513913.70499998</v>
      </c>
      <c r="H95" s="42">
        <f>SUM(H3:H94)</f>
        <v>390790511.96500015</v>
      </c>
      <c r="I95" s="43"/>
      <c r="J95" s="43"/>
    </row>
    <row r="96" spans="1:10" ht="12.75"/>
    <row r="101" spans="4:4">
      <c r="D101" s="2"/>
    </row>
  </sheetData>
  <printOptions horizontalCentered="1" verticalCentered="1"/>
  <pageMargins left="0.25" right="0.25" top="0.5" bottom="0.5" header="0.3" footer="0.3"/>
  <pageSetup fitToHeight="0" orientation="landscape" horizontalDpi="1200" verticalDpi="1200" r:id="rId1"/>
  <headerFooter>
    <oddHeader>&amp;C&amp;"+,Bold"&amp;12E‐SPLOST V Project List End FY 2024</oddHeader>
    <oddFooter>&amp;R&amp;P of &amp;N</oddFooter>
  </headerFooter>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 Williams (Dept-Plant Services)</dc:creator>
  <cp:keywords/>
  <dc:description/>
  <cp:lastModifiedBy/>
  <cp:revision/>
  <dcterms:created xsi:type="dcterms:W3CDTF">2024-11-01T19:09:07Z</dcterms:created>
  <dcterms:modified xsi:type="dcterms:W3CDTF">2024-11-21T16:24:54Z</dcterms:modified>
  <cp:category/>
  <cp:contentStatus/>
</cp:coreProperties>
</file>