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20206438\OneDrive - DeKalb County Schools\Desktop\Board Meeting Agenda Items\July 2025\"/>
    </mc:Choice>
  </mc:AlternateContent>
  <xr:revisionPtr revIDLastSave="0" documentId="13_ncr:1_{B1D74364-8F8E-4485-A52A-0DDD1CE65B48}" xr6:coauthVersionLast="47" xr6:coauthVersionMax="47" xr10:uidLastSave="{00000000-0000-0000-0000-000000000000}"/>
  <bookViews>
    <workbookView xWindow="-20610" yWindow="-45" windowWidth="20730" windowHeight="11160" xr2:uid="{6DF5DF2E-EC07-42B8-A5C7-4204F9030930}"/>
  </bookViews>
  <sheets>
    <sheet name="FY2026" sheetId="1" r:id="rId1"/>
    <sheet name="Pivot" sheetId="2" r:id="rId2"/>
    <sheet name="FY25 vs. FY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D37" i="3"/>
  <c r="D40" i="3" s="1"/>
  <c r="D21" i="3"/>
  <c r="D16" i="3"/>
  <c r="H37" i="3"/>
  <c r="H40" i="3" s="1"/>
  <c r="H16" i="3"/>
  <c r="H29" i="3" s="1"/>
  <c r="H39" i="3" s="1"/>
  <c r="H41" i="3" l="1"/>
  <c r="H43" i="3" s="1"/>
  <c r="H45" i="3" s="1"/>
  <c r="C3" i="3" s="1"/>
  <c r="D29" i="3"/>
  <c r="D39" i="3" s="1"/>
  <c r="D41" i="3" s="1"/>
  <c r="D43" i="3" s="1"/>
  <c r="D45" i="3" s="1"/>
  <c r="C2" i="3" s="1"/>
  <c r="E44" i="2"/>
  <c r="D14" i="1" l="1"/>
  <c r="D9" i="1"/>
  <c r="D30" i="1" l="1"/>
  <c r="D33" i="1" s="1"/>
  <c r="D22" i="1"/>
  <c r="D32" i="1" s="1"/>
  <c r="D34" i="1" l="1"/>
  <c r="D36" i="1" s="1"/>
  <c r="D38" i="1" s="1"/>
</calcChain>
</file>

<file path=xl/sharedStrings.xml><?xml version="1.0" encoding="utf-8"?>
<sst xmlns="http://schemas.openxmlformats.org/spreadsheetml/2006/main" count="167" uniqueCount="87">
  <si>
    <t>Expenditures (General Fund)*</t>
  </si>
  <si>
    <t>Function</t>
  </si>
  <si>
    <t>2210/2213/2230</t>
  </si>
  <si>
    <t>Instruction</t>
  </si>
  <si>
    <t>Pupil Services</t>
  </si>
  <si>
    <t>Improvement of Instructional Services</t>
  </si>
  <si>
    <t>Educational Media Services</t>
  </si>
  <si>
    <t>General Administration</t>
  </si>
  <si>
    <t>School Administration</t>
  </si>
  <si>
    <t>Support Services - Business</t>
  </si>
  <si>
    <t>Maintenance &amp; Operation of Plant Serivces</t>
  </si>
  <si>
    <t>Student Transportation Services</t>
  </si>
  <si>
    <t>Support Services - Central</t>
  </si>
  <si>
    <t>Other Support Services</t>
  </si>
  <si>
    <t>School Nutrition Program</t>
  </si>
  <si>
    <t>Other Outlays</t>
  </si>
  <si>
    <t>Total Expenditures</t>
  </si>
  <si>
    <t>State Revenues (General Fund)*</t>
  </si>
  <si>
    <t>3XXX</t>
  </si>
  <si>
    <t>QBE Contra Account - Austerity Reduction</t>
  </si>
  <si>
    <t>QBE Contra Account</t>
  </si>
  <si>
    <t>State Revenue</t>
  </si>
  <si>
    <t>Total Revenues</t>
  </si>
  <si>
    <t>Expenditures</t>
  </si>
  <si>
    <t>(LESS) Revenues</t>
  </si>
  <si>
    <t>Total Locally Funded Expenditures</t>
  </si>
  <si>
    <t>DeKalb County Board of Education</t>
  </si>
  <si>
    <t>Final Mid-Term Allotment Sheet FTE (Prior Year)</t>
  </si>
  <si>
    <t>Average Local Share per Student Cost</t>
  </si>
  <si>
    <t>Tuition Calculation for the 2024-2025 School Year</t>
  </si>
  <si>
    <t>Enterprise Operations</t>
  </si>
  <si>
    <t>Facilities Acquisition &amp; Construction Services</t>
  </si>
  <si>
    <t>* Figures are obtained from (2022-2023) DE046 financial analysis</t>
  </si>
  <si>
    <t>Report located - H Drive - Audit/State Audit FY 2023/DE046/FY2023 ACTUALS</t>
  </si>
  <si>
    <t>Title - FY2023 DE046 ACTUALS worksheet (09-29) Charter Schools Added Ver. 7.3 (FINAL-FINAL)</t>
  </si>
  <si>
    <t>Tuition Calculation for the 2025-2026 School Year</t>
  </si>
  <si>
    <t>* Figures are obtained from (2023-2024) DE046 financial analysis</t>
  </si>
  <si>
    <t>Report located - H Drive - Audit/State Audit FY 2024/DE046/FY2024 ACTUALS</t>
  </si>
  <si>
    <t>Title - FY2024 EOY ACTUAL worksheet (9-28-2024 Latest)</t>
  </si>
  <si>
    <t>FUNC TYPE</t>
  </si>
  <si>
    <t>Expense</t>
  </si>
  <si>
    <t>Sum of NEW AMOUNT</t>
  </si>
  <si>
    <t>Column Labels</t>
  </si>
  <si>
    <t>Row Labels</t>
  </si>
  <si>
    <t>100</t>
  </si>
  <si>
    <t>Grand Total</t>
  </si>
  <si>
    <t>1000</t>
  </si>
  <si>
    <t>2100</t>
  </si>
  <si>
    <t>2210</t>
  </si>
  <si>
    <t>2213</t>
  </si>
  <si>
    <t>2220</t>
  </si>
  <si>
    <t>2230</t>
  </si>
  <si>
    <t>2300</t>
  </si>
  <si>
    <t>2400</t>
  </si>
  <si>
    <t>2500</t>
  </si>
  <si>
    <t>2600</t>
  </si>
  <si>
    <t>2660</t>
  </si>
  <si>
    <t>2700</t>
  </si>
  <si>
    <t>2800</t>
  </si>
  <si>
    <t>2900</t>
  </si>
  <si>
    <t>3100</t>
  </si>
  <si>
    <t>3200</t>
  </si>
  <si>
    <t>5000</t>
  </si>
  <si>
    <t>Revenue</t>
  </si>
  <si>
    <t>1110</t>
  </si>
  <si>
    <t>1121</t>
  </si>
  <si>
    <t>1190</t>
  </si>
  <si>
    <t>1191</t>
  </si>
  <si>
    <t>1400</t>
  </si>
  <si>
    <t>1500</t>
  </si>
  <si>
    <t>1950</t>
  </si>
  <si>
    <t>1990</t>
  </si>
  <si>
    <t>1995</t>
  </si>
  <si>
    <t>3120</t>
  </si>
  <si>
    <t>3122</t>
  </si>
  <si>
    <t>3125</t>
  </si>
  <si>
    <t>3140</t>
  </si>
  <si>
    <t>3800</t>
  </si>
  <si>
    <t>3912</t>
  </si>
  <si>
    <t>3913</t>
  </si>
  <si>
    <t>4535</t>
  </si>
  <si>
    <t>5200</t>
  </si>
  <si>
    <t>5300</t>
  </si>
  <si>
    <t>5995</t>
  </si>
  <si>
    <t>FY2025</t>
  </si>
  <si>
    <t>FY2026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</si>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</sst>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0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0" fontId="1" fillId="0" borderId="1" xfId="0" applyNumberFormat="1" applyFont="1" applyBorder="1"/>
    <xf numFmtId="0" fontId="0" fillId="0" borderId="0" xfId="0" applyFont="1" applyAlignment="1">
      <alignment horizontal="right"/>
    </xf>
    <xf numFmtId="38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0" fontId="0" fillId="2" borderId="0" xfId="0" applyNumberFormat="1" applyFill="1"/>
    <xf numFmtId="40" fontId="0" fillId="0" borderId="2" xfId="0" applyNumberFormat="1" applyBorder="1"/>
  </cellXfs>
  <cellStyles count="2">
    <cellStyle name="Normal" xfId="0" builtinId="0"/>
    <cellStyle name="Normal 2" xfId="1" xr:uid="{1837BFCF-BFE1-4A88-B495-7A0F8FEFF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8579-DA29-4EEB-A1D1-E9B134C6126E}">
  <dimension ref="B1:D43"/>
  <sheetViews>
    <sheetView tabSelected="1" workbookViewId="0">
      <selection activeCell="E1" sqref="E1"/>
    </sheetView>
  </sheetViews>
  <sheetFormatPr defaultRowHeight="15" x14ac:dyDescent="0.25"/>
  <cols>
    <col min="1" max="1" width="1.7109375" customWidth="1"/>
    <col min="2" max="2" width="14.85546875" bestFit="1" customWidth="1"/>
    <col min="3" max="3" width="44.42578125" bestFit="1" customWidth="1"/>
    <col min="4" max="4" width="16.140625" style="3" bestFit="1" customWidth="1"/>
  </cols>
  <sheetData>
    <row r="1" spans="2:4" x14ac:dyDescent="0.25">
      <c r="B1" s="10" t="s">
        <v>26</v>
      </c>
      <c r="C1" s="10"/>
      <c r="D1" s="10"/>
    </row>
    <row r="2" spans="2:4" x14ac:dyDescent="0.25">
      <c r="B2" s="10" t="s">
        <v>35</v>
      </c>
      <c r="C2" s="10"/>
      <c r="D2" s="10"/>
    </row>
    <row r="4" spans="2:4" x14ac:dyDescent="0.25">
      <c r="B4" s="10" t="s">
        <v>0</v>
      </c>
      <c r="C4" s="10"/>
      <c r="D4" s="10"/>
    </row>
    <row r="6" spans="2:4" x14ac:dyDescent="0.25">
      <c r="B6" s="2" t="s">
        <v>1</v>
      </c>
    </row>
    <row r="7" spans="2:4" x14ac:dyDescent="0.25">
      <c r="B7" s="1">
        <v>1000</v>
      </c>
      <c r="C7" t="s">
        <v>3</v>
      </c>
      <c r="D7" s="3">
        <v>837200751.78999996</v>
      </c>
    </row>
    <row r="8" spans="2:4" x14ac:dyDescent="0.25">
      <c r="B8" s="1">
        <v>2100</v>
      </c>
      <c r="C8" t="s">
        <v>4</v>
      </c>
      <c r="D8" s="3">
        <v>82521048.510000005</v>
      </c>
    </row>
    <row r="9" spans="2:4" x14ac:dyDescent="0.25">
      <c r="B9" s="1" t="s">
        <v>2</v>
      </c>
      <c r="C9" t="s">
        <v>5</v>
      </c>
      <c r="D9" s="3">
        <f>15922120.95+228132.34+24692.95</f>
        <v>16174946.239999998</v>
      </c>
    </row>
    <row r="10" spans="2:4" x14ac:dyDescent="0.25">
      <c r="B10" s="1">
        <v>2220</v>
      </c>
      <c r="C10" t="s">
        <v>6</v>
      </c>
      <c r="D10" s="3">
        <v>17317681.420000002</v>
      </c>
    </row>
    <row r="11" spans="2:4" x14ac:dyDescent="0.25">
      <c r="B11" s="1">
        <v>2300</v>
      </c>
      <c r="C11" t="s">
        <v>7</v>
      </c>
      <c r="D11" s="3">
        <v>46581247.329999998</v>
      </c>
    </row>
    <row r="12" spans="2:4" x14ac:dyDescent="0.25">
      <c r="B12" s="1">
        <v>2400</v>
      </c>
      <c r="C12" t="s">
        <v>8</v>
      </c>
      <c r="D12" s="3">
        <v>81839358.890000001</v>
      </c>
    </row>
    <row r="13" spans="2:4" x14ac:dyDescent="0.25">
      <c r="B13" s="1">
        <v>2500</v>
      </c>
      <c r="C13" t="s">
        <v>9</v>
      </c>
      <c r="D13" s="3">
        <v>16496284.98</v>
      </c>
    </row>
    <row r="14" spans="2:4" x14ac:dyDescent="0.25">
      <c r="B14" s="1">
        <v>2600</v>
      </c>
      <c r="C14" t="s">
        <v>10</v>
      </c>
      <c r="D14" s="3">
        <f>156124109+1431.75</f>
        <v>156125540.75</v>
      </c>
    </row>
    <row r="15" spans="2:4" x14ac:dyDescent="0.25">
      <c r="B15" s="1">
        <v>2700</v>
      </c>
      <c r="C15" t="s">
        <v>11</v>
      </c>
      <c r="D15" s="3">
        <v>73161729.109999999</v>
      </c>
    </row>
    <row r="16" spans="2:4" x14ac:dyDescent="0.25">
      <c r="B16" s="1">
        <v>2800</v>
      </c>
      <c r="C16" t="s">
        <v>12</v>
      </c>
      <c r="D16" s="3">
        <v>32867579.039999999</v>
      </c>
    </row>
    <row r="17" spans="2:4" x14ac:dyDescent="0.25">
      <c r="B17" s="1">
        <v>2900</v>
      </c>
      <c r="C17" t="s">
        <v>13</v>
      </c>
      <c r="D17" s="3">
        <v>1327294.79</v>
      </c>
    </row>
    <row r="18" spans="2:4" x14ac:dyDescent="0.25">
      <c r="B18" s="1">
        <v>3100</v>
      </c>
      <c r="C18" t="s">
        <v>14</v>
      </c>
      <c r="D18" s="3">
        <v>324926.8</v>
      </c>
    </row>
    <row r="19" spans="2:4" x14ac:dyDescent="0.25">
      <c r="B19" s="1">
        <v>3200</v>
      </c>
      <c r="C19" t="s">
        <v>30</v>
      </c>
      <c r="D19" s="3">
        <v>549585.68999999994</v>
      </c>
    </row>
    <row r="20" spans="2:4" x14ac:dyDescent="0.25">
      <c r="B20" s="1">
        <v>4000</v>
      </c>
      <c r="C20" t="s">
        <v>31</v>
      </c>
      <c r="D20" s="3">
        <v>0</v>
      </c>
    </row>
    <row r="21" spans="2:4" x14ac:dyDescent="0.25">
      <c r="B21" s="1">
        <v>5000</v>
      </c>
      <c r="C21" t="s">
        <v>15</v>
      </c>
      <c r="D21" s="3">
        <v>17132214.789999999</v>
      </c>
    </row>
    <row r="22" spans="2:4" ht="15.75" thickBot="1" x14ac:dyDescent="0.3">
      <c r="C22" s="5" t="s">
        <v>16</v>
      </c>
      <c r="D22" s="6">
        <f>SUM(D7:D21)</f>
        <v>1379620190.1299999</v>
      </c>
    </row>
    <row r="24" spans="2:4" x14ac:dyDescent="0.25">
      <c r="B24" s="10" t="s">
        <v>17</v>
      </c>
      <c r="C24" s="10"/>
      <c r="D24" s="10"/>
    </row>
    <row r="26" spans="2:4" x14ac:dyDescent="0.25">
      <c r="B26" s="2" t="s">
        <v>1</v>
      </c>
    </row>
    <row r="27" spans="2:4" x14ac:dyDescent="0.25">
      <c r="B27" s="1" t="s">
        <v>18</v>
      </c>
      <c r="C27" t="s">
        <v>21</v>
      </c>
      <c r="D27" s="3">
        <v>543579131.89999998</v>
      </c>
    </row>
    <row r="28" spans="2:4" x14ac:dyDescent="0.25">
      <c r="B28" s="1">
        <v>3124</v>
      </c>
      <c r="C28" t="s">
        <v>19</v>
      </c>
      <c r="D28" s="3">
        <v>0</v>
      </c>
    </row>
    <row r="29" spans="2:4" x14ac:dyDescent="0.25">
      <c r="B29" s="1">
        <v>3140</v>
      </c>
      <c r="C29" t="s">
        <v>20</v>
      </c>
      <c r="D29" s="3">
        <v>175540704</v>
      </c>
    </row>
    <row r="30" spans="2:4" ht="15.75" thickBot="1" x14ac:dyDescent="0.3">
      <c r="C30" s="5" t="s">
        <v>22</v>
      </c>
      <c r="D30" s="6">
        <f>SUM(D27:D29)</f>
        <v>719119835.89999998</v>
      </c>
    </row>
    <row r="32" spans="2:4" x14ac:dyDescent="0.25">
      <c r="C32" s="4" t="s">
        <v>23</v>
      </c>
      <c r="D32" s="3">
        <f>D22</f>
        <v>1379620190.1299999</v>
      </c>
    </row>
    <row r="33" spans="2:4" x14ac:dyDescent="0.25">
      <c r="C33" s="4" t="s">
        <v>24</v>
      </c>
      <c r="D33" s="3">
        <f>-D30</f>
        <v>-719119835.89999998</v>
      </c>
    </row>
    <row r="34" spans="2:4" ht="15.75" thickBot="1" x14ac:dyDescent="0.3">
      <c r="C34" s="5" t="s">
        <v>25</v>
      </c>
      <c r="D34" s="6">
        <f>SUM(D32:D33)</f>
        <v>660500354.2299999</v>
      </c>
    </row>
    <row r="36" spans="2:4" x14ac:dyDescent="0.25">
      <c r="C36" s="7" t="s">
        <v>25</v>
      </c>
      <c r="D36" s="3">
        <f>D34</f>
        <v>660500354.2299999</v>
      </c>
    </row>
    <row r="37" spans="2:4" x14ac:dyDescent="0.25">
      <c r="C37" s="7" t="s">
        <v>27</v>
      </c>
      <c r="D37" s="8">
        <v>92734</v>
      </c>
    </row>
    <row r="38" spans="2:4" ht="15.75" thickBot="1" x14ac:dyDescent="0.3">
      <c r="C38" s="5" t="s">
        <v>28</v>
      </c>
      <c r="D38" s="6">
        <f>D36/D37</f>
        <v>7122.5263035132739</v>
      </c>
    </row>
    <row r="41" spans="2:4" x14ac:dyDescent="0.25">
      <c r="B41" s="12" t="s">
        <v>36</v>
      </c>
      <c r="C41" s="12"/>
      <c r="D41" s="12"/>
    </row>
    <row r="42" spans="2:4" x14ac:dyDescent="0.25">
      <c r="B42" s="12" t="s">
        <v>37</v>
      </c>
      <c r="C42" s="12"/>
      <c r="D42" s="12"/>
    </row>
    <row r="43" spans="2:4" x14ac:dyDescent="0.25">
      <c r="B43" s="11" t="s">
        <v>38</v>
      </c>
      <c r="C43" s="11"/>
      <c r="D43" s="11"/>
    </row>
  </sheetData>
  <mergeCells count="7">
    <mergeCell ref="B1:D1"/>
    <mergeCell ref="B2:D2"/>
    <mergeCell ref="B43:D43"/>
    <mergeCell ref="B4:D4"/>
    <mergeCell ref="B41:D41"/>
    <mergeCell ref="B24:D24"/>
    <mergeCell ref="B42:D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DD5B-AF05-48A9-B044-311E81C3C14B}">
  <dimension ref="B1:E49"/>
  <sheetViews>
    <sheetView workbookViewId="0">
      <selection activeCell="E1" sqref="E1"/>
    </sheetView>
  </sheetViews>
  <sheetFormatPr defaultRowHeight="15" x14ac:dyDescent="0.25"/>
  <cols>
    <col min="1" max="1" width="1.7109375" customWidth="1"/>
    <col min="2" max="2" width="20.7109375" bestFit="1" customWidth="1"/>
    <col min="3" max="4" width="16.140625" bestFit="1" customWidth="1"/>
    <col min="5" max="5" width="14.5703125" bestFit="1" customWidth="1"/>
  </cols>
  <sheetData>
    <row r="1" spans="2:4" x14ac:dyDescent="0.25">
      <c r="B1" s="17" t="s">
        <v>39</v>
      </c>
      <c r="C1" s="14" t="s">
        <v>40</v>
      </c>
      <c r="D1" s="14"/>
    </row>
    <row r="3" spans="2:4" x14ac:dyDescent="0.25">
      <c r="B3" s="17" t="s">
        <v>41</v>
      </c>
      <c r="C3" s="17" t="s">
        <v>42</v>
      </c>
      <c r="D3" s="14"/>
    </row>
    <row r="4" spans="2:4" x14ac:dyDescent="0.25">
      <c r="B4" s="17" t="s">
        <v>43</v>
      </c>
      <c r="C4" s="14" t="s">
        <v>44</v>
      </c>
      <c r="D4" s="14" t="s">
        <v>45</v>
      </c>
    </row>
    <row r="5" spans="2:4" x14ac:dyDescent="0.25">
      <c r="B5" s="18" t="s">
        <v>46</v>
      </c>
      <c r="C5" s="15">
        <v>837200751.79000258</v>
      </c>
      <c r="D5" s="15">
        <v>837200751.79000258</v>
      </c>
    </row>
    <row r="6" spans="2:4" x14ac:dyDescent="0.25">
      <c r="B6" s="18" t="s">
        <v>47</v>
      </c>
      <c r="C6" s="15">
        <v>82521048.509999871</v>
      </c>
      <c r="D6" s="15">
        <v>82521048.509999871</v>
      </c>
    </row>
    <row r="7" spans="2:4" x14ac:dyDescent="0.25">
      <c r="B7" s="18" t="s">
        <v>48</v>
      </c>
      <c r="C7" s="15">
        <v>15922120.949999994</v>
      </c>
      <c r="D7" s="15">
        <v>15922120.949999994</v>
      </c>
    </row>
    <row r="8" spans="2:4" x14ac:dyDescent="0.25">
      <c r="B8" s="18" t="s">
        <v>49</v>
      </c>
      <c r="C8" s="15">
        <v>228132.34</v>
      </c>
      <c r="D8" s="15">
        <v>228132.34</v>
      </c>
    </row>
    <row r="9" spans="2:4" x14ac:dyDescent="0.25">
      <c r="B9" s="18" t="s">
        <v>50</v>
      </c>
      <c r="C9" s="15">
        <v>17317681.420000006</v>
      </c>
      <c r="D9" s="15">
        <v>17317681.420000006</v>
      </c>
    </row>
    <row r="10" spans="2:4" x14ac:dyDescent="0.25">
      <c r="B10" s="18" t="s">
        <v>51</v>
      </c>
      <c r="C10" s="15">
        <v>24692.95</v>
      </c>
      <c r="D10" s="15">
        <v>24692.95</v>
      </c>
    </row>
    <row r="11" spans="2:4" x14ac:dyDescent="0.25">
      <c r="B11" s="18" t="s">
        <v>52</v>
      </c>
      <c r="C11" s="15">
        <v>46581247.329999998</v>
      </c>
      <c r="D11" s="15">
        <v>46581247.329999998</v>
      </c>
    </row>
    <row r="12" spans="2:4" x14ac:dyDescent="0.25">
      <c r="B12" s="18" t="s">
        <v>53</v>
      </c>
      <c r="C12" s="15">
        <v>81839358.889999777</v>
      </c>
      <c r="D12" s="15">
        <v>81839358.889999777</v>
      </c>
    </row>
    <row r="13" spans="2:4" x14ac:dyDescent="0.25">
      <c r="B13" s="18" t="s">
        <v>54</v>
      </c>
      <c r="C13" s="15">
        <v>16496284.979999999</v>
      </c>
      <c r="D13" s="15">
        <v>16496284.979999999</v>
      </c>
    </row>
    <row r="14" spans="2:4" x14ac:dyDescent="0.25">
      <c r="B14" s="18" t="s">
        <v>55</v>
      </c>
      <c r="C14" s="15">
        <v>156124108.99999982</v>
      </c>
      <c r="D14" s="15">
        <v>156124108.99999982</v>
      </c>
    </row>
    <row r="15" spans="2:4" x14ac:dyDescent="0.25">
      <c r="B15" s="18" t="s">
        <v>56</v>
      </c>
      <c r="C15" s="15">
        <v>1431.75</v>
      </c>
      <c r="D15" s="15">
        <v>1431.75</v>
      </c>
    </row>
    <row r="16" spans="2:4" x14ac:dyDescent="0.25">
      <c r="B16" s="18" t="s">
        <v>57</v>
      </c>
      <c r="C16" s="15">
        <v>73161729.109999999</v>
      </c>
      <c r="D16" s="15">
        <v>73161729.109999999</v>
      </c>
    </row>
    <row r="17" spans="2:4" x14ac:dyDescent="0.25">
      <c r="B17" s="18" t="s">
        <v>58</v>
      </c>
      <c r="C17" s="15">
        <v>32867579.040000003</v>
      </c>
      <c r="D17" s="15">
        <v>32867579.040000003</v>
      </c>
    </row>
    <row r="18" spans="2:4" x14ac:dyDescent="0.25">
      <c r="B18" s="18" t="s">
        <v>59</v>
      </c>
      <c r="C18" s="15">
        <v>1327294.79</v>
      </c>
      <c r="D18" s="15">
        <v>1327294.79</v>
      </c>
    </row>
    <row r="19" spans="2:4" x14ac:dyDescent="0.25">
      <c r="B19" s="18" t="s">
        <v>60</v>
      </c>
      <c r="C19" s="15">
        <v>324926.8</v>
      </c>
      <c r="D19" s="15">
        <v>324926.8</v>
      </c>
    </row>
    <row r="20" spans="2:4" x14ac:dyDescent="0.25">
      <c r="B20" s="18" t="s">
        <v>61</v>
      </c>
      <c r="C20" s="15">
        <v>549585.68999999994</v>
      </c>
      <c r="D20" s="15">
        <v>549585.68999999994</v>
      </c>
    </row>
    <row r="21" spans="2:4" x14ac:dyDescent="0.25">
      <c r="B21" s="18" t="s">
        <v>62</v>
      </c>
      <c r="C21" s="15">
        <v>17132214.789999999</v>
      </c>
      <c r="D21" s="15">
        <v>17132214.789999999</v>
      </c>
    </row>
    <row r="22" spans="2:4" ht="15.75" thickBot="1" x14ac:dyDescent="0.3">
      <c r="B22" s="18" t="s">
        <v>45</v>
      </c>
      <c r="C22" s="6">
        <v>1379620190.130002</v>
      </c>
      <c r="D22" s="6">
        <v>1379620190.130002</v>
      </c>
    </row>
    <row r="23" spans="2:4" x14ac:dyDescent="0.25">
      <c r="B23" s="18"/>
      <c r="C23" s="15"/>
      <c r="D23" s="15"/>
    </row>
    <row r="24" spans="2:4" x14ac:dyDescent="0.25">
      <c r="B24" s="18"/>
      <c r="C24" s="15"/>
      <c r="D24" s="15"/>
    </row>
    <row r="25" spans="2:4" x14ac:dyDescent="0.25">
      <c r="B25" s="17" t="s">
        <v>39</v>
      </c>
      <c r="C25" s="14" t="s">
        <v>63</v>
      </c>
      <c r="D25" s="14"/>
    </row>
    <row r="27" spans="2:4" x14ac:dyDescent="0.25">
      <c r="B27" s="17" t="s">
        <v>41</v>
      </c>
      <c r="C27" s="17" t="s">
        <v>42</v>
      </c>
      <c r="D27" s="14"/>
    </row>
    <row r="28" spans="2:4" x14ac:dyDescent="0.25">
      <c r="B28" s="17" t="s">
        <v>43</v>
      </c>
      <c r="C28" s="14" t="s">
        <v>44</v>
      </c>
      <c r="D28" s="14" t="s">
        <v>45</v>
      </c>
    </row>
    <row r="29" spans="2:4" x14ac:dyDescent="0.25">
      <c r="B29" s="18" t="s">
        <v>64</v>
      </c>
      <c r="C29" s="15">
        <v>848704425.11000001</v>
      </c>
      <c r="D29" s="15">
        <v>848704425.11000001</v>
      </c>
    </row>
    <row r="30" spans="2:4" x14ac:dyDescent="0.25">
      <c r="B30" s="18" t="s">
        <v>65</v>
      </c>
      <c r="C30" s="15">
        <v>8791707</v>
      </c>
      <c r="D30" s="15">
        <v>8791707</v>
      </c>
    </row>
    <row r="31" spans="2:4" x14ac:dyDescent="0.25">
      <c r="B31" s="18" t="s">
        <v>66</v>
      </c>
      <c r="C31" s="15">
        <v>4145223.42</v>
      </c>
      <c r="D31" s="15">
        <v>4145223.42</v>
      </c>
    </row>
    <row r="32" spans="2:4" x14ac:dyDescent="0.25">
      <c r="B32" s="18" t="s">
        <v>67</v>
      </c>
      <c r="C32" s="15">
        <v>36406172.219999999</v>
      </c>
      <c r="D32" s="15">
        <v>36406172.219999999</v>
      </c>
    </row>
    <row r="33" spans="2:5" x14ac:dyDescent="0.25">
      <c r="B33" s="18" t="s">
        <v>68</v>
      </c>
      <c r="C33" s="15">
        <v>1149597.44</v>
      </c>
      <c r="D33" s="15">
        <v>1149597.44</v>
      </c>
    </row>
    <row r="34" spans="2:5" x14ac:dyDescent="0.25">
      <c r="B34" s="18" t="s">
        <v>69</v>
      </c>
      <c r="C34" s="15">
        <v>23475343.82</v>
      </c>
      <c r="D34" s="15">
        <v>23475343.82</v>
      </c>
    </row>
    <row r="35" spans="2:5" x14ac:dyDescent="0.25">
      <c r="B35" s="18" t="s">
        <v>70</v>
      </c>
      <c r="C35" s="15">
        <v>3966.83</v>
      </c>
      <c r="D35" s="15">
        <v>3966.83</v>
      </c>
    </row>
    <row r="36" spans="2:5" x14ac:dyDescent="0.25">
      <c r="B36" s="18" t="s">
        <v>71</v>
      </c>
      <c r="C36" s="15">
        <v>5566815.9900000002</v>
      </c>
      <c r="D36" s="15">
        <v>5566815.9900000002</v>
      </c>
    </row>
    <row r="37" spans="2:5" x14ac:dyDescent="0.25">
      <c r="B37" s="18" t="s">
        <v>72</v>
      </c>
      <c r="C37" s="15">
        <v>2670670.5800000005</v>
      </c>
      <c r="D37" s="15">
        <v>2670670.5800000005</v>
      </c>
    </row>
    <row r="38" spans="2:5" x14ac:dyDescent="0.25">
      <c r="B38" s="19" t="s">
        <v>73</v>
      </c>
      <c r="C38" s="20">
        <v>643005413</v>
      </c>
      <c r="D38" s="20">
        <v>643005413</v>
      </c>
    </row>
    <row r="39" spans="2:5" x14ac:dyDescent="0.25">
      <c r="B39" s="19" t="s">
        <v>74</v>
      </c>
      <c r="C39" s="20">
        <v>39847398</v>
      </c>
      <c r="D39" s="20">
        <v>39847398</v>
      </c>
    </row>
    <row r="40" spans="2:5" x14ac:dyDescent="0.25">
      <c r="B40" s="19" t="s">
        <v>75</v>
      </c>
      <c r="C40" s="20">
        <v>12105375</v>
      </c>
      <c r="D40" s="20">
        <v>12105375</v>
      </c>
    </row>
    <row r="41" spans="2:5" x14ac:dyDescent="0.25">
      <c r="B41" s="19" t="s">
        <v>76</v>
      </c>
      <c r="C41" s="20">
        <v>-175540704</v>
      </c>
      <c r="D41" s="20">
        <v>-175540704</v>
      </c>
    </row>
    <row r="42" spans="2:5" x14ac:dyDescent="0.25">
      <c r="B42" s="19" t="s">
        <v>77</v>
      </c>
      <c r="C42" s="20">
        <v>21961604.969999999</v>
      </c>
      <c r="D42" s="20">
        <v>21961604.969999999</v>
      </c>
    </row>
    <row r="43" spans="2:5" x14ac:dyDescent="0.25">
      <c r="B43" s="19" t="s">
        <v>78</v>
      </c>
      <c r="C43" s="20">
        <v>236710.93</v>
      </c>
      <c r="D43" s="20">
        <v>236710.93</v>
      </c>
    </row>
    <row r="44" spans="2:5" ht="15.75" thickBot="1" x14ac:dyDescent="0.3">
      <c r="B44" s="19" t="s">
        <v>79</v>
      </c>
      <c r="C44" s="20">
        <v>1963334</v>
      </c>
      <c r="D44" s="20">
        <v>1963334</v>
      </c>
      <c r="E44" s="6">
        <f>SUM(D38:D44)</f>
        <v>543579131.89999998</v>
      </c>
    </row>
    <row r="45" spans="2:5" x14ac:dyDescent="0.25">
      <c r="B45" s="18" t="s">
        <v>80</v>
      </c>
      <c r="C45" s="15">
        <v>6147132</v>
      </c>
      <c r="D45" s="15">
        <v>6147132</v>
      </c>
    </row>
    <row r="46" spans="2:5" x14ac:dyDescent="0.25">
      <c r="B46" s="18" t="s">
        <v>81</v>
      </c>
      <c r="C46" s="15">
        <v>2048023.55</v>
      </c>
      <c r="D46" s="15">
        <v>2048023.55</v>
      </c>
    </row>
    <row r="47" spans="2:5" x14ac:dyDescent="0.25">
      <c r="B47" s="18" t="s">
        <v>82</v>
      </c>
      <c r="C47" s="15">
        <v>214735.2</v>
      </c>
      <c r="D47" s="15">
        <v>214735.2</v>
      </c>
    </row>
    <row r="48" spans="2:5" x14ac:dyDescent="0.25">
      <c r="B48" s="18" t="s">
        <v>83</v>
      </c>
      <c r="C48" s="15">
        <v>-2728.04</v>
      </c>
      <c r="D48" s="15">
        <v>-2728.04</v>
      </c>
    </row>
    <row r="49" spans="2:4" ht="15.75" thickBot="1" x14ac:dyDescent="0.3">
      <c r="B49" s="18" t="s">
        <v>45</v>
      </c>
      <c r="C49" s="6">
        <v>1482900217.0200005</v>
      </c>
      <c r="D49" s="6">
        <v>1482900217.0200005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0417-4C9F-4BEB-810A-5B88E73F90CE}">
  <dimension ref="B1:I51"/>
  <sheetViews>
    <sheetView workbookViewId="0"/>
  </sheetViews>
  <sheetFormatPr defaultRowHeight="15" x14ac:dyDescent="0.25"/>
  <cols>
    <col min="1" max="1" width="1.7109375" customWidth="1"/>
    <col min="2" max="2" width="14.85546875" style="14" bestFit="1" customWidth="1"/>
    <col min="3" max="3" width="44.42578125" style="14" bestFit="1" customWidth="1"/>
    <col min="4" max="4" width="16.140625" style="15" bestFit="1" customWidth="1"/>
    <col min="5" max="5" width="1.7109375" customWidth="1"/>
    <col min="6" max="6" width="14.85546875" style="14" bestFit="1" customWidth="1"/>
    <col min="7" max="7" width="44.42578125" style="14" bestFit="1" customWidth="1"/>
    <col min="8" max="8" width="16.140625" style="15" bestFit="1" customWidth="1"/>
    <col min="9" max="9" width="1.7109375" style="14" customWidth="1"/>
  </cols>
  <sheetData>
    <row r="1" spans="2:8" s="14" customFormat="1" x14ac:dyDescent="0.25">
      <c r="D1" s="15"/>
      <c r="H1" s="15"/>
    </row>
    <row r="2" spans="2:8" s="14" customFormat="1" x14ac:dyDescent="0.25">
      <c r="B2" s="14" t="s">
        <v>85</v>
      </c>
      <c r="C2" s="15">
        <f>D45</f>
        <v>7122.5263035132739</v>
      </c>
      <c r="D2" s="15"/>
      <c r="H2" s="15"/>
    </row>
    <row r="3" spans="2:8" s="14" customFormat="1" x14ac:dyDescent="0.25">
      <c r="B3" s="14" t="s">
        <v>84</v>
      </c>
      <c r="C3" s="21">
        <f>H45</f>
        <v>6263.3567419382407</v>
      </c>
      <c r="D3" s="15"/>
      <c r="H3" s="15"/>
    </row>
    <row r="4" spans="2:8" s="14" customFormat="1" x14ac:dyDescent="0.25">
      <c r="B4" s="14" t="s">
        <v>86</v>
      </c>
      <c r="C4" s="15">
        <f>C2-C3</f>
        <v>859.16956157503319</v>
      </c>
      <c r="D4" s="15"/>
      <c r="H4" s="15"/>
    </row>
    <row r="5" spans="2:8" s="14" customFormat="1" x14ac:dyDescent="0.25">
      <c r="C5" s="15"/>
      <c r="D5" s="15"/>
      <c r="H5" s="15"/>
    </row>
    <row r="6" spans="2:8" s="14" customFormat="1" x14ac:dyDescent="0.25">
      <c r="D6" s="15"/>
      <c r="H6" s="15"/>
    </row>
    <row r="7" spans="2:8" s="14" customFormat="1" x14ac:dyDescent="0.25">
      <c r="D7" s="15"/>
      <c r="H7" s="15"/>
    </row>
    <row r="8" spans="2:8" x14ac:dyDescent="0.25">
      <c r="B8" s="10" t="s">
        <v>26</v>
      </c>
      <c r="C8" s="10"/>
      <c r="D8" s="10"/>
      <c r="F8" s="10" t="s">
        <v>26</v>
      </c>
      <c r="G8" s="10"/>
      <c r="H8" s="10"/>
    </row>
    <row r="9" spans="2:8" x14ac:dyDescent="0.25">
      <c r="B9" s="10" t="s">
        <v>35</v>
      </c>
      <c r="C9" s="10"/>
      <c r="D9" s="10"/>
      <c r="F9" s="10" t="s">
        <v>29</v>
      </c>
      <c r="G9" s="10"/>
      <c r="H9" s="10"/>
    </row>
    <row r="11" spans="2:8" x14ac:dyDescent="0.25">
      <c r="B11" s="10" t="s">
        <v>0</v>
      </c>
      <c r="C11" s="10"/>
      <c r="D11" s="10"/>
      <c r="F11" s="10" t="s">
        <v>0</v>
      </c>
      <c r="G11" s="10"/>
      <c r="H11" s="10"/>
    </row>
    <row r="13" spans="2:8" x14ac:dyDescent="0.25">
      <c r="B13" s="9" t="s">
        <v>1</v>
      </c>
      <c r="F13" s="9" t="s">
        <v>1</v>
      </c>
    </row>
    <row r="14" spans="2:8" x14ac:dyDescent="0.25">
      <c r="B14" s="16">
        <v>1000</v>
      </c>
      <c r="C14" s="14" t="s">
        <v>3</v>
      </c>
      <c r="D14" s="15">
        <v>837200751.78999996</v>
      </c>
      <c r="F14" s="16">
        <v>1000</v>
      </c>
      <c r="G14" s="14" t="s">
        <v>3</v>
      </c>
      <c r="H14" s="15">
        <v>770028058.61000001</v>
      </c>
    </row>
    <row r="15" spans="2:8" x14ac:dyDescent="0.25">
      <c r="B15" s="16">
        <v>2100</v>
      </c>
      <c r="C15" s="14" t="s">
        <v>4</v>
      </c>
      <c r="D15" s="15">
        <v>82521048.510000005</v>
      </c>
      <c r="F15" s="16">
        <v>2100</v>
      </c>
      <c r="G15" s="14" t="s">
        <v>4</v>
      </c>
      <c r="H15" s="15">
        <v>73143964.189999998</v>
      </c>
    </row>
    <row r="16" spans="2:8" x14ac:dyDescent="0.25">
      <c r="B16" s="16" t="s">
        <v>2</v>
      </c>
      <c r="C16" s="14" t="s">
        <v>5</v>
      </c>
      <c r="D16" s="15">
        <f>15922120.95+228132.34+24692.95</f>
        <v>16174946.239999998</v>
      </c>
      <c r="F16" s="16" t="s">
        <v>2</v>
      </c>
      <c r="G16" s="14" t="s">
        <v>5</v>
      </c>
      <c r="H16" s="15">
        <f>13642304.76+202721.72+17776.44</f>
        <v>13862802.92</v>
      </c>
    </row>
    <row r="17" spans="2:8" x14ac:dyDescent="0.25">
      <c r="B17" s="16">
        <v>2220</v>
      </c>
      <c r="C17" s="14" t="s">
        <v>6</v>
      </c>
      <c r="D17" s="15">
        <v>17317681.420000002</v>
      </c>
      <c r="F17" s="16">
        <v>2220</v>
      </c>
      <c r="G17" s="14" t="s">
        <v>6</v>
      </c>
      <c r="H17" s="15">
        <v>15756930.16</v>
      </c>
    </row>
    <row r="18" spans="2:8" x14ac:dyDescent="0.25">
      <c r="B18" s="16">
        <v>2300</v>
      </c>
      <c r="C18" s="14" t="s">
        <v>7</v>
      </c>
      <c r="D18" s="15">
        <v>46581247.329999998</v>
      </c>
      <c r="F18" s="16">
        <v>2300</v>
      </c>
      <c r="G18" s="14" t="s">
        <v>7</v>
      </c>
      <c r="H18" s="15">
        <v>40203225.289999999</v>
      </c>
    </row>
    <row r="19" spans="2:8" x14ac:dyDescent="0.25">
      <c r="B19" s="16">
        <v>2400</v>
      </c>
      <c r="C19" s="14" t="s">
        <v>8</v>
      </c>
      <c r="D19" s="15">
        <v>81839358.890000001</v>
      </c>
      <c r="F19" s="16">
        <v>2400</v>
      </c>
      <c r="G19" s="14" t="s">
        <v>8</v>
      </c>
      <c r="H19" s="15">
        <v>77639218.230000004</v>
      </c>
    </row>
    <row r="20" spans="2:8" x14ac:dyDescent="0.25">
      <c r="B20" s="16">
        <v>2500</v>
      </c>
      <c r="C20" s="14" t="s">
        <v>9</v>
      </c>
      <c r="D20" s="15">
        <v>16496284.98</v>
      </c>
      <c r="F20" s="16">
        <v>2500</v>
      </c>
      <c r="G20" s="14" t="s">
        <v>9</v>
      </c>
      <c r="H20" s="15">
        <v>14661780.1</v>
      </c>
    </row>
    <row r="21" spans="2:8" x14ac:dyDescent="0.25">
      <c r="B21" s="16">
        <v>2600</v>
      </c>
      <c r="C21" s="14" t="s">
        <v>10</v>
      </c>
      <c r="D21" s="15">
        <f>156124109+1431.75</f>
        <v>156125540.75</v>
      </c>
      <c r="F21" s="16">
        <v>2600</v>
      </c>
      <c r="G21" s="14" t="s">
        <v>10</v>
      </c>
      <c r="H21" s="15">
        <v>136450851.47999999</v>
      </c>
    </row>
    <row r="22" spans="2:8" x14ac:dyDescent="0.25">
      <c r="B22" s="16">
        <v>2700</v>
      </c>
      <c r="C22" s="14" t="s">
        <v>11</v>
      </c>
      <c r="D22" s="15">
        <v>73161729.109999999</v>
      </c>
      <c r="F22" s="16">
        <v>2700</v>
      </c>
      <c r="G22" s="14" t="s">
        <v>11</v>
      </c>
      <c r="H22" s="15">
        <v>65925164.920000002</v>
      </c>
    </row>
    <row r="23" spans="2:8" x14ac:dyDescent="0.25">
      <c r="B23" s="16">
        <v>2800</v>
      </c>
      <c r="C23" s="14" t="s">
        <v>12</v>
      </c>
      <c r="D23" s="15">
        <v>32867579.039999999</v>
      </c>
      <c r="F23" s="16">
        <v>2800</v>
      </c>
      <c r="G23" s="14" t="s">
        <v>12</v>
      </c>
      <c r="H23" s="15">
        <v>27543501.620000001</v>
      </c>
    </row>
    <row r="24" spans="2:8" x14ac:dyDescent="0.25">
      <c r="B24" s="16">
        <v>2900</v>
      </c>
      <c r="C24" s="14" t="s">
        <v>13</v>
      </c>
      <c r="D24" s="15">
        <v>1327294.79</v>
      </c>
      <c r="F24" s="16">
        <v>2900</v>
      </c>
      <c r="G24" s="14" t="s">
        <v>13</v>
      </c>
      <c r="H24" s="15">
        <v>1114424.76</v>
      </c>
    </row>
    <row r="25" spans="2:8" x14ac:dyDescent="0.25">
      <c r="B25" s="16">
        <v>3100</v>
      </c>
      <c r="C25" s="14" t="s">
        <v>14</v>
      </c>
      <c r="D25" s="15">
        <v>324926.8</v>
      </c>
      <c r="F25" s="16">
        <v>3100</v>
      </c>
      <c r="G25" s="14" t="s">
        <v>14</v>
      </c>
      <c r="H25" s="15">
        <v>918173.56</v>
      </c>
    </row>
    <row r="26" spans="2:8" x14ac:dyDescent="0.25">
      <c r="B26" s="16">
        <v>3200</v>
      </c>
      <c r="C26" s="14" t="s">
        <v>30</v>
      </c>
      <c r="D26" s="15">
        <v>549585.68999999994</v>
      </c>
      <c r="F26" s="16">
        <v>3200</v>
      </c>
      <c r="G26" s="14" t="s">
        <v>30</v>
      </c>
      <c r="H26" s="15">
        <v>4588.75</v>
      </c>
    </row>
    <row r="27" spans="2:8" x14ac:dyDescent="0.25">
      <c r="B27" s="16">
        <v>4000</v>
      </c>
      <c r="C27" s="14" t="s">
        <v>31</v>
      </c>
      <c r="D27" s="15">
        <v>0</v>
      </c>
      <c r="F27" s="16">
        <v>4000</v>
      </c>
      <c r="G27" s="14" t="s">
        <v>31</v>
      </c>
      <c r="H27" s="15">
        <v>7185.5</v>
      </c>
    </row>
    <row r="28" spans="2:8" x14ac:dyDescent="0.25">
      <c r="B28" s="16">
        <v>5000</v>
      </c>
      <c r="C28" s="14" t="s">
        <v>15</v>
      </c>
      <c r="D28" s="15">
        <v>17132214.789999999</v>
      </c>
      <c r="F28" s="16">
        <v>5000</v>
      </c>
      <c r="G28" s="14" t="s">
        <v>15</v>
      </c>
      <c r="H28" s="15">
        <v>24986699.170000002</v>
      </c>
    </row>
    <row r="29" spans="2:8" ht="15.75" thickBot="1" x14ac:dyDescent="0.3">
      <c r="C29" s="5" t="s">
        <v>16</v>
      </c>
      <c r="D29" s="6">
        <f>SUM(D14:D28)</f>
        <v>1379620190.1299999</v>
      </c>
      <c r="G29" s="5" t="s">
        <v>16</v>
      </c>
      <c r="H29" s="6">
        <f>SUM(H14:H28)</f>
        <v>1262246569.2599998</v>
      </c>
    </row>
    <row r="31" spans="2:8" x14ac:dyDescent="0.25">
      <c r="B31" s="10" t="s">
        <v>17</v>
      </c>
      <c r="C31" s="10"/>
      <c r="D31" s="10"/>
      <c r="F31" s="10" t="s">
        <v>17</v>
      </c>
      <c r="G31" s="10"/>
      <c r="H31" s="10"/>
    </row>
    <row r="33" spans="2:8" x14ac:dyDescent="0.25">
      <c r="B33" s="9" t="s">
        <v>1</v>
      </c>
      <c r="F33" s="9" t="s">
        <v>1</v>
      </c>
    </row>
    <row r="34" spans="2:8" x14ac:dyDescent="0.25">
      <c r="B34" s="16" t="s">
        <v>18</v>
      </c>
      <c r="C34" s="14" t="s">
        <v>21</v>
      </c>
      <c r="D34" s="15">
        <v>543579131.89999998</v>
      </c>
      <c r="F34" s="16" t="s">
        <v>18</v>
      </c>
      <c r="G34" s="14" t="s">
        <v>21</v>
      </c>
      <c r="H34" s="15">
        <v>524246928.89999998</v>
      </c>
    </row>
    <row r="35" spans="2:8" x14ac:dyDescent="0.25">
      <c r="B35" s="16">
        <v>3124</v>
      </c>
      <c r="C35" s="14" t="s">
        <v>19</v>
      </c>
      <c r="D35" s="15">
        <v>0</v>
      </c>
      <c r="F35" s="16">
        <v>3124</v>
      </c>
      <c r="G35" s="14" t="s">
        <v>19</v>
      </c>
      <c r="H35" s="15">
        <v>0</v>
      </c>
    </row>
    <row r="36" spans="2:8" x14ac:dyDescent="0.25">
      <c r="B36" s="16">
        <v>3140</v>
      </c>
      <c r="C36" s="14" t="s">
        <v>20</v>
      </c>
      <c r="D36" s="15">
        <v>175540704</v>
      </c>
      <c r="F36" s="16">
        <v>3140</v>
      </c>
      <c r="G36" s="14" t="s">
        <v>20</v>
      </c>
      <c r="H36" s="15">
        <v>152200411</v>
      </c>
    </row>
    <row r="37" spans="2:8" ht="15.75" thickBot="1" x14ac:dyDescent="0.3">
      <c r="C37" s="5" t="s">
        <v>22</v>
      </c>
      <c r="D37" s="6">
        <f>SUM(D34:D36)</f>
        <v>719119835.89999998</v>
      </c>
      <c r="G37" s="5" t="s">
        <v>22</v>
      </c>
      <c r="H37" s="6">
        <f>SUM(H34:H36)</f>
        <v>676447339.89999998</v>
      </c>
    </row>
    <row r="39" spans="2:8" x14ac:dyDescent="0.25">
      <c r="C39" s="4" t="s">
        <v>23</v>
      </c>
      <c r="D39" s="15">
        <f>D29</f>
        <v>1379620190.1299999</v>
      </c>
      <c r="G39" s="4" t="s">
        <v>23</v>
      </c>
      <c r="H39" s="15">
        <f>H29</f>
        <v>1262246569.2599998</v>
      </c>
    </row>
    <row r="40" spans="2:8" x14ac:dyDescent="0.25">
      <c r="C40" s="4" t="s">
        <v>24</v>
      </c>
      <c r="D40" s="15">
        <f>-D37</f>
        <v>-719119835.89999998</v>
      </c>
      <c r="G40" s="4" t="s">
        <v>24</v>
      </c>
      <c r="H40" s="15">
        <f>-H37</f>
        <v>-676447339.89999998</v>
      </c>
    </row>
    <row r="41" spans="2:8" ht="15.75" thickBot="1" x14ac:dyDescent="0.3">
      <c r="C41" s="5" t="s">
        <v>25</v>
      </c>
      <c r="D41" s="6">
        <f>SUM(D39:D40)</f>
        <v>660500354.2299999</v>
      </c>
      <c r="G41" s="5" t="s">
        <v>25</v>
      </c>
      <c r="H41" s="6">
        <f>SUM(H39:H40)</f>
        <v>585799229.35999978</v>
      </c>
    </row>
    <row r="43" spans="2:8" x14ac:dyDescent="0.25">
      <c r="C43" s="7" t="s">
        <v>25</v>
      </c>
      <c r="D43" s="15">
        <f>D41</f>
        <v>660500354.2299999</v>
      </c>
      <c r="G43" s="4" t="s">
        <v>25</v>
      </c>
      <c r="H43" s="15">
        <f>H41</f>
        <v>585799229.35999978</v>
      </c>
    </row>
    <row r="44" spans="2:8" x14ac:dyDescent="0.25">
      <c r="C44" s="7" t="s">
        <v>27</v>
      </c>
      <c r="D44" s="8">
        <v>92734</v>
      </c>
      <c r="G44" s="4" t="s">
        <v>27</v>
      </c>
      <c r="H44" s="8">
        <v>93528</v>
      </c>
    </row>
    <row r="45" spans="2:8" ht="15.75" thickBot="1" x14ac:dyDescent="0.3">
      <c r="C45" s="5" t="s">
        <v>28</v>
      </c>
      <c r="D45" s="6">
        <f>D43/D44</f>
        <v>7122.5263035132739</v>
      </c>
      <c r="G45" s="5" t="s">
        <v>28</v>
      </c>
      <c r="H45" s="6">
        <f>H43/H44</f>
        <v>6263.3567419382407</v>
      </c>
    </row>
    <row r="48" spans="2:8" x14ac:dyDescent="0.25">
      <c r="B48" s="12" t="s">
        <v>36</v>
      </c>
      <c r="C48" s="12"/>
      <c r="D48" s="12"/>
      <c r="F48" s="13" t="s">
        <v>32</v>
      </c>
      <c r="G48" s="13"/>
      <c r="H48" s="13"/>
    </row>
    <row r="49" spans="2:8" x14ac:dyDescent="0.25">
      <c r="B49" s="12" t="s">
        <v>37</v>
      </c>
      <c r="C49" s="12"/>
      <c r="D49" s="12"/>
      <c r="F49" s="13" t="s">
        <v>33</v>
      </c>
      <c r="G49" s="13"/>
      <c r="H49" s="13"/>
    </row>
    <row r="50" spans="2:8" x14ac:dyDescent="0.25">
      <c r="B50" s="11" t="s">
        <v>38</v>
      </c>
      <c r="C50" s="11"/>
      <c r="D50" s="11"/>
      <c r="F50" s="11" t="s">
        <v>34</v>
      </c>
      <c r="G50" s="11"/>
      <c r="H50" s="11"/>
    </row>
    <row r="51" spans="2:8" x14ac:dyDescent="0.25">
      <c r="F51" s="11"/>
      <c r="G51" s="11"/>
      <c r="H51" s="11"/>
    </row>
  </sheetData>
  <mergeCells count="14">
    <mergeCell ref="F50:H51"/>
    <mergeCell ref="B8:D8"/>
    <mergeCell ref="B9:D9"/>
    <mergeCell ref="B11:D11"/>
    <mergeCell ref="B31:D31"/>
    <mergeCell ref="B48:D48"/>
    <mergeCell ref="B49:D49"/>
    <mergeCell ref="B50:D50"/>
    <mergeCell ref="F8:H8"/>
    <mergeCell ref="F9:H9"/>
    <mergeCell ref="F11:H11"/>
    <mergeCell ref="F31:H31"/>
    <mergeCell ref="F48:H48"/>
    <mergeCell ref="F49:H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FY2026</vt:lpstr>
      <vt:lpstr>Pivot</vt:lpstr>
      <vt:lpstr>FY25 vs. 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Mcconkey (Finance)</dc:creator>
  <cp:lastModifiedBy>Jonathan McConkey (Division Of Finance)</cp:lastModifiedBy>
  <cp:lastPrinted>2024-08-13T12:20:14Z</cp:lastPrinted>
  <dcterms:created xsi:type="dcterms:W3CDTF">2023-07-31T12:05:05Z</dcterms:created>
  <dcterms:modified xsi:type="dcterms:W3CDTF">2025-06-06T15:06:13Z</dcterms:modified>
</cp:coreProperties>
</file>